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1" i="1" l="1"/>
  <c r="F101" i="1"/>
  <c r="F100" i="1" s="1"/>
  <c r="E101" i="1"/>
  <c r="D101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E100" i="1"/>
  <c r="D100" i="1"/>
  <c r="G99" i="1"/>
  <c r="F99" i="1"/>
  <c r="F98" i="1" s="1"/>
  <c r="E99" i="1"/>
  <c r="D99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E98" i="1"/>
  <c r="D98" i="1"/>
  <c r="AG97" i="1"/>
  <c r="AF97" i="1"/>
  <c r="AE97" i="1"/>
  <c r="AE96" i="1" s="1"/>
  <c r="AD97" i="1"/>
  <c r="AD96" i="1" s="1"/>
  <c r="AC97" i="1"/>
  <c r="AB97" i="1"/>
  <c r="AA97" i="1"/>
  <c r="AA96" i="1" s="1"/>
  <c r="Z97" i="1"/>
  <c r="Z96" i="1" s="1"/>
  <c r="Y97" i="1"/>
  <c r="X97" i="1"/>
  <c r="W97" i="1"/>
  <c r="W96" i="1" s="1"/>
  <c r="V97" i="1"/>
  <c r="V96" i="1" s="1"/>
  <c r="U97" i="1"/>
  <c r="T97" i="1"/>
  <c r="S97" i="1"/>
  <c r="S96" i="1" s="1"/>
  <c r="R97" i="1"/>
  <c r="R96" i="1" s="1"/>
  <c r="Q97" i="1"/>
  <c r="P97" i="1"/>
  <c r="O97" i="1"/>
  <c r="O96" i="1" s="1"/>
  <c r="N97" i="1"/>
  <c r="N96" i="1" s="1"/>
  <c r="M97" i="1"/>
  <c r="L97" i="1"/>
  <c r="K97" i="1"/>
  <c r="K96" i="1" s="1"/>
  <c r="J97" i="1"/>
  <c r="AG96" i="1"/>
  <c r="AF96" i="1"/>
  <c r="AC96" i="1"/>
  <c r="AB96" i="1"/>
  <c r="Y96" i="1"/>
  <c r="X96" i="1"/>
  <c r="U96" i="1"/>
  <c r="T96" i="1"/>
  <c r="Q96" i="1"/>
  <c r="P96" i="1"/>
  <c r="M96" i="1"/>
  <c r="L96" i="1"/>
  <c r="G94" i="1"/>
  <c r="F94" i="1"/>
  <c r="F93" i="1" s="1"/>
  <c r="E94" i="1"/>
  <c r="D94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E93" i="1"/>
  <c r="D93" i="1"/>
  <c r="G92" i="1"/>
  <c r="F92" i="1"/>
  <c r="F91" i="1" s="1"/>
  <c r="E92" i="1"/>
  <c r="D92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E91" i="1"/>
  <c r="D91" i="1"/>
  <c r="AG90" i="1"/>
  <c r="AF90" i="1"/>
  <c r="AE90" i="1"/>
  <c r="AE89" i="1" s="1"/>
  <c r="AD90" i="1"/>
  <c r="AD89" i="1" s="1"/>
  <c r="AC90" i="1"/>
  <c r="AB90" i="1"/>
  <c r="AA90" i="1"/>
  <c r="AA89" i="1" s="1"/>
  <c r="Z90" i="1"/>
  <c r="Z89" i="1" s="1"/>
  <c r="Y90" i="1"/>
  <c r="X90" i="1"/>
  <c r="W90" i="1"/>
  <c r="W89" i="1" s="1"/>
  <c r="V90" i="1"/>
  <c r="V89" i="1" s="1"/>
  <c r="U90" i="1"/>
  <c r="T90" i="1"/>
  <c r="S90" i="1"/>
  <c r="S89" i="1" s="1"/>
  <c r="R90" i="1"/>
  <c r="R89" i="1" s="1"/>
  <c r="Q90" i="1"/>
  <c r="P90" i="1"/>
  <c r="O90" i="1"/>
  <c r="O89" i="1" s="1"/>
  <c r="N90" i="1"/>
  <c r="N89" i="1" s="1"/>
  <c r="M90" i="1"/>
  <c r="L90" i="1"/>
  <c r="K90" i="1"/>
  <c r="K89" i="1" s="1"/>
  <c r="J90" i="1"/>
  <c r="G90" i="1"/>
  <c r="F90" i="1"/>
  <c r="F89" i="1" s="1"/>
  <c r="AG89" i="1"/>
  <c r="AF89" i="1"/>
  <c r="AC89" i="1"/>
  <c r="AB89" i="1"/>
  <c r="Y89" i="1"/>
  <c r="X89" i="1"/>
  <c r="U89" i="1"/>
  <c r="T89" i="1"/>
  <c r="Q89" i="1"/>
  <c r="P89" i="1"/>
  <c r="M89" i="1"/>
  <c r="L89" i="1"/>
  <c r="G87" i="1"/>
  <c r="F87" i="1"/>
  <c r="F86" i="1" s="1"/>
  <c r="E87" i="1"/>
  <c r="D87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E86" i="1"/>
  <c r="D86" i="1"/>
  <c r="G85" i="1"/>
  <c r="F85" i="1"/>
  <c r="F84" i="1" s="1"/>
  <c r="E85" i="1"/>
  <c r="D85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E84" i="1"/>
  <c r="D84" i="1"/>
  <c r="G83" i="1"/>
  <c r="F83" i="1" s="1"/>
  <c r="F82" i="1" s="1"/>
  <c r="E83" i="1"/>
  <c r="D83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E82" i="1"/>
  <c r="D82" i="1"/>
  <c r="G81" i="1"/>
  <c r="F81" i="1" s="1"/>
  <c r="F80" i="1" s="1"/>
  <c r="E81" i="1"/>
  <c r="D81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E80" i="1"/>
  <c r="D80" i="1"/>
  <c r="G79" i="1"/>
  <c r="F79" i="1" s="1"/>
  <c r="F78" i="1" s="1"/>
  <c r="E79" i="1"/>
  <c r="D79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E78" i="1"/>
  <c r="D78" i="1"/>
  <c r="AG77" i="1"/>
  <c r="AF77" i="1"/>
  <c r="AE77" i="1"/>
  <c r="AE76" i="1" s="1"/>
  <c r="AD77" i="1"/>
  <c r="AD76" i="1" s="1"/>
  <c r="AC77" i="1"/>
  <c r="AB77" i="1"/>
  <c r="AA77" i="1"/>
  <c r="AA76" i="1" s="1"/>
  <c r="Z77" i="1"/>
  <c r="Z76" i="1" s="1"/>
  <c r="Y77" i="1"/>
  <c r="X77" i="1"/>
  <c r="W77" i="1"/>
  <c r="W76" i="1" s="1"/>
  <c r="V77" i="1"/>
  <c r="V76" i="1" s="1"/>
  <c r="U77" i="1"/>
  <c r="T77" i="1"/>
  <c r="S77" i="1"/>
  <c r="S76" i="1" s="1"/>
  <c r="R77" i="1"/>
  <c r="R76" i="1" s="1"/>
  <c r="Q77" i="1"/>
  <c r="P77" i="1"/>
  <c r="O77" i="1"/>
  <c r="O76" i="1" s="1"/>
  <c r="N77" i="1"/>
  <c r="N76" i="1" s="1"/>
  <c r="M77" i="1"/>
  <c r="L77" i="1"/>
  <c r="K77" i="1"/>
  <c r="K76" i="1" s="1"/>
  <c r="J77" i="1"/>
  <c r="AG76" i="1"/>
  <c r="AF76" i="1"/>
  <c r="AC76" i="1"/>
  <c r="AB76" i="1"/>
  <c r="Y76" i="1"/>
  <c r="X76" i="1"/>
  <c r="U76" i="1"/>
  <c r="T76" i="1"/>
  <c r="Q76" i="1"/>
  <c r="P76" i="1"/>
  <c r="M76" i="1"/>
  <c r="L76" i="1"/>
  <c r="G75" i="1"/>
  <c r="F75" i="1"/>
  <c r="F72" i="1" s="1"/>
  <c r="E75" i="1"/>
  <c r="D75" i="1"/>
  <c r="G74" i="1"/>
  <c r="F74" i="1"/>
  <c r="E74" i="1"/>
  <c r="I74" i="1" s="1"/>
  <c r="D74" i="1"/>
  <c r="H74" i="1" s="1"/>
  <c r="G73" i="1"/>
  <c r="F73" i="1" s="1"/>
  <c r="E73" i="1"/>
  <c r="D73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E72" i="1"/>
  <c r="D72" i="1"/>
  <c r="AG71" i="1"/>
  <c r="AF71" i="1"/>
  <c r="AE71" i="1"/>
  <c r="AE68" i="1" s="1"/>
  <c r="AD71" i="1"/>
  <c r="AD68" i="1" s="1"/>
  <c r="AC71" i="1"/>
  <c r="AB71" i="1"/>
  <c r="AA71" i="1"/>
  <c r="AA68" i="1" s="1"/>
  <c r="Z71" i="1"/>
  <c r="Z68" i="1" s="1"/>
  <c r="Y71" i="1"/>
  <c r="X71" i="1"/>
  <c r="W71" i="1"/>
  <c r="W68" i="1" s="1"/>
  <c r="V71" i="1"/>
  <c r="V68" i="1" s="1"/>
  <c r="U71" i="1"/>
  <c r="T71" i="1"/>
  <c r="S71" i="1"/>
  <c r="S68" i="1" s="1"/>
  <c r="R71" i="1"/>
  <c r="R68" i="1" s="1"/>
  <c r="Q71" i="1"/>
  <c r="P71" i="1"/>
  <c r="O71" i="1"/>
  <c r="O68" i="1" s="1"/>
  <c r="N71" i="1"/>
  <c r="N68" i="1" s="1"/>
  <c r="M71" i="1"/>
  <c r="L71" i="1"/>
  <c r="K71" i="1"/>
  <c r="J71" i="1"/>
  <c r="AG70" i="1"/>
  <c r="AG68" i="1" s="1"/>
  <c r="AF70" i="1"/>
  <c r="AF68" i="1" s="1"/>
  <c r="AE70" i="1"/>
  <c r="AD70" i="1"/>
  <c r="AC70" i="1"/>
  <c r="AB70" i="1"/>
  <c r="AA70" i="1"/>
  <c r="Z70" i="1"/>
  <c r="Y70" i="1"/>
  <c r="Y68" i="1" s="1"/>
  <c r="X70" i="1"/>
  <c r="X68" i="1" s="1"/>
  <c r="W70" i="1"/>
  <c r="V70" i="1"/>
  <c r="U70" i="1"/>
  <c r="T70" i="1"/>
  <c r="T68" i="1" s="1"/>
  <c r="S70" i="1"/>
  <c r="R70" i="1"/>
  <c r="Q70" i="1"/>
  <c r="Q68" i="1" s="1"/>
  <c r="P70" i="1"/>
  <c r="P68" i="1" s="1"/>
  <c r="O70" i="1"/>
  <c r="N70" i="1"/>
  <c r="M70" i="1"/>
  <c r="G70" i="1" s="1"/>
  <c r="L70" i="1"/>
  <c r="D70" i="1" s="1"/>
  <c r="K70" i="1"/>
  <c r="J70" i="1"/>
  <c r="I70" i="1"/>
  <c r="H70" i="1"/>
  <c r="E70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G69" i="1"/>
  <c r="AC68" i="1"/>
  <c r="AB68" i="1"/>
  <c r="U68" i="1"/>
  <c r="M68" i="1"/>
  <c r="L68" i="1"/>
  <c r="G66" i="1"/>
  <c r="F66" i="1" s="1"/>
  <c r="E66" i="1"/>
  <c r="D66" i="1"/>
  <c r="G65" i="1"/>
  <c r="F65" i="1"/>
  <c r="E65" i="1"/>
  <c r="I65" i="1" s="1"/>
  <c r="D65" i="1"/>
  <c r="H65" i="1" s="1"/>
  <c r="G64" i="1"/>
  <c r="F64" i="1"/>
  <c r="E64" i="1"/>
  <c r="D64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E63" i="1"/>
  <c r="D63" i="1"/>
  <c r="G62" i="1"/>
  <c r="F62" i="1"/>
  <c r="E62" i="1"/>
  <c r="D62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E61" i="1"/>
  <c r="D61" i="1"/>
  <c r="G60" i="1"/>
  <c r="F60" i="1"/>
  <c r="E60" i="1"/>
  <c r="D60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E59" i="1"/>
  <c r="D59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G58" i="1"/>
  <c r="F58" i="1"/>
  <c r="G57" i="1"/>
  <c r="F57" i="1"/>
  <c r="E57" i="1"/>
  <c r="I57" i="1" s="1"/>
  <c r="D57" i="1"/>
  <c r="H57" i="1" s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G56" i="1"/>
  <c r="F56" i="1"/>
  <c r="G55" i="1"/>
  <c r="F55" i="1"/>
  <c r="E55" i="1"/>
  <c r="I55" i="1" s="1"/>
  <c r="D55" i="1"/>
  <c r="H55" i="1" s="1"/>
  <c r="G54" i="1"/>
  <c r="F54" i="1" s="1"/>
  <c r="F53" i="1" s="1"/>
  <c r="E54" i="1"/>
  <c r="D54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E53" i="1"/>
  <c r="D53" i="1"/>
  <c r="G52" i="1"/>
  <c r="F52" i="1" s="1"/>
  <c r="E52" i="1"/>
  <c r="D52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E51" i="1"/>
  <c r="D51" i="1"/>
  <c r="G50" i="1"/>
  <c r="F50" i="1" s="1"/>
  <c r="F48" i="1" s="1"/>
  <c r="E50" i="1"/>
  <c r="D50" i="1"/>
  <c r="G49" i="1"/>
  <c r="F49" i="1"/>
  <c r="E49" i="1"/>
  <c r="E48" i="1" s="1"/>
  <c r="D49" i="1"/>
  <c r="D48" i="1" s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G47" i="1"/>
  <c r="F47" i="1"/>
  <c r="E47" i="1"/>
  <c r="E46" i="1" s="1"/>
  <c r="D47" i="1"/>
  <c r="D46" i="1" s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G46" i="1"/>
  <c r="F46" i="1"/>
  <c r="I45" i="1"/>
  <c r="H45" i="1"/>
  <c r="G45" i="1"/>
  <c r="F45" i="1" s="1"/>
  <c r="E45" i="1"/>
  <c r="E44" i="1" s="1"/>
  <c r="D45" i="1"/>
  <c r="D44" i="1" s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G44" i="1"/>
  <c r="AF43" i="1"/>
  <c r="D43" i="1" s="1"/>
  <c r="H43" i="1" s="1"/>
  <c r="I43" i="1"/>
  <c r="G43" i="1"/>
  <c r="F43" i="1"/>
  <c r="E43" i="1"/>
  <c r="G42" i="1"/>
  <c r="E42" i="1"/>
  <c r="D42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E41" i="1"/>
  <c r="D41" i="1"/>
  <c r="AG40" i="1"/>
  <c r="AG37" i="1" s="1"/>
  <c r="AE40" i="1"/>
  <c r="AD40" i="1"/>
  <c r="AD37" i="1" s="1"/>
  <c r="AC40" i="1"/>
  <c r="AC37" i="1" s="1"/>
  <c r="AB40" i="1"/>
  <c r="AA40" i="1"/>
  <c r="Z40" i="1"/>
  <c r="Z37" i="1" s="1"/>
  <c r="Y40" i="1"/>
  <c r="Y37" i="1" s="1"/>
  <c r="X40" i="1"/>
  <c r="W40" i="1"/>
  <c r="V40" i="1"/>
  <c r="V37" i="1" s="1"/>
  <c r="U40" i="1"/>
  <c r="U37" i="1" s="1"/>
  <c r="T40" i="1"/>
  <c r="S40" i="1"/>
  <c r="R40" i="1"/>
  <c r="R37" i="1" s="1"/>
  <c r="Q40" i="1"/>
  <c r="Q37" i="1" s="1"/>
  <c r="P40" i="1"/>
  <c r="O40" i="1"/>
  <c r="N40" i="1"/>
  <c r="N37" i="1" s="1"/>
  <c r="M40" i="1"/>
  <c r="L40" i="1"/>
  <c r="K40" i="1"/>
  <c r="J40" i="1"/>
  <c r="E40" i="1" s="1"/>
  <c r="E37" i="1" s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G39" i="1" s="1"/>
  <c r="J39" i="1"/>
  <c r="E39" i="1" s="1"/>
  <c r="D39" i="1"/>
  <c r="AG38" i="1"/>
  <c r="AG34" i="1" s="1"/>
  <c r="AG32" i="1" s="1"/>
  <c r="AF38" i="1"/>
  <c r="AE38" i="1"/>
  <c r="AD38" i="1"/>
  <c r="AC38" i="1"/>
  <c r="AC34" i="1" s="1"/>
  <c r="AB38" i="1"/>
  <c r="AA38" i="1"/>
  <c r="Z38" i="1"/>
  <c r="Y38" i="1"/>
  <c r="Y34" i="1" s="1"/>
  <c r="Y32" i="1" s="1"/>
  <c r="X38" i="1"/>
  <c r="W38" i="1"/>
  <c r="V38" i="1"/>
  <c r="U38" i="1"/>
  <c r="U34" i="1" s="1"/>
  <c r="T38" i="1"/>
  <c r="S38" i="1"/>
  <c r="R38" i="1"/>
  <c r="Q38" i="1"/>
  <c r="Q34" i="1" s="1"/>
  <c r="Q32" i="1" s="1"/>
  <c r="P38" i="1"/>
  <c r="O38" i="1"/>
  <c r="N38" i="1"/>
  <c r="M38" i="1"/>
  <c r="G38" i="1" s="1"/>
  <c r="H38" i="1" s="1"/>
  <c r="L38" i="1"/>
  <c r="K38" i="1"/>
  <c r="J38" i="1"/>
  <c r="D38" i="1" s="1"/>
  <c r="F38" i="1"/>
  <c r="AE37" i="1"/>
  <c r="AB37" i="1"/>
  <c r="AA37" i="1"/>
  <c r="X37" i="1"/>
  <c r="W37" i="1"/>
  <c r="T37" i="1"/>
  <c r="S37" i="1"/>
  <c r="P37" i="1"/>
  <c r="O37" i="1"/>
  <c r="L37" i="1"/>
  <c r="K37" i="1"/>
  <c r="AG36" i="1"/>
  <c r="AG12" i="1" s="1"/>
  <c r="AE36" i="1"/>
  <c r="AC36" i="1"/>
  <c r="AC12" i="1" s="1"/>
  <c r="AB36" i="1"/>
  <c r="AA36" i="1"/>
  <c r="Y36" i="1"/>
  <c r="Y12" i="1" s="1"/>
  <c r="X36" i="1"/>
  <c r="W36" i="1"/>
  <c r="U36" i="1"/>
  <c r="U12" i="1" s="1"/>
  <c r="T36" i="1"/>
  <c r="S36" i="1"/>
  <c r="Q36" i="1"/>
  <c r="Q12" i="1" s="1"/>
  <c r="P36" i="1"/>
  <c r="O36" i="1"/>
  <c r="M36" i="1"/>
  <c r="L36" i="1"/>
  <c r="K36" i="1"/>
  <c r="AG35" i="1"/>
  <c r="AF35" i="1"/>
  <c r="AE35" i="1"/>
  <c r="AD35" i="1"/>
  <c r="AC35" i="1"/>
  <c r="AB35" i="1"/>
  <c r="AB32" i="1" s="1"/>
  <c r="AA35" i="1"/>
  <c r="Z35" i="1"/>
  <c r="Y35" i="1"/>
  <c r="X35" i="1"/>
  <c r="X32" i="1" s="1"/>
  <c r="W35" i="1"/>
  <c r="V35" i="1"/>
  <c r="U35" i="1"/>
  <c r="T35" i="1"/>
  <c r="T32" i="1" s="1"/>
  <c r="S35" i="1"/>
  <c r="R35" i="1"/>
  <c r="Q35" i="1"/>
  <c r="P35" i="1"/>
  <c r="P32" i="1" s="1"/>
  <c r="O35" i="1"/>
  <c r="N35" i="1"/>
  <c r="M35" i="1"/>
  <c r="L35" i="1"/>
  <c r="L32" i="1" s="1"/>
  <c r="K35" i="1"/>
  <c r="J35" i="1"/>
  <c r="E35" i="1" s="1"/>
  <c r="G35" i="1"/>
  <c r="AF34" i="1"/>
  <c r="AE34" i="1"/>
  <c r="AD34" i="1"/>
  <c r="AB34" i="1"/>
  <c r="AA34" i="1"/>
  <c r="Z34" i="1"/>
  <c r="X34" i="1"/>
  <c r="W34" i="1"/>
  <c r="V34" i="1"/>
  <c r="T34" i="1"/>
  <c r="S34" i="1"/>
  <c r="R34" i="1"/>
  <c r="P34" i="1"/>
  <c r="O34" i="1"/>
  <c r="N34" i="1"/>
  <c r="L34" i="1"/>
  <c r="K34" i="1"/>
  <c r="J34" i="1"/>
  <c r="D34" i="1" s="1"/>
  <c r="E34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G33" i="1" s="1"/>
  <c r="J33" i="1"/>
  <c r="E33" i="1" s="1"/>
  <c r="D33" i="1"/>
  <c r="G31" i="1"/>
  <c r="H31" i="1" s="1"/>
  <c r="E31" i="1"/>
  <c r="D31" i="1"/>
  <c r="I30" i="1"/>
  <c r="G30" i="1"/>
  <c r="F30" i="1"/>
  <c r="E30" i="1"/>
  <c r="E29" i="1" s="1"/>
  <c r="D30" i="1"/>
  <c r="H30" i="1" s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D29" i="1"/>
  <c r="I28" i="1"/>
  <c r="G28" i="1"/>
  <c r="F28" i="1"/>
  <c r="E28" i="1"/>
  <c r="D28" i="1"/>
  <c r="H28" i="1" s="1"/>
  <c r="H27" i="1"/>
  <c r="G27" i="1"/>
  <c r="E27" i="1"/>
  <c r="D27" i="1"/>
  <c r="D26" i="1" s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E26" i="1"/>
  <c r="G25" i="1"/>
  <c r="H25" i="1" s="1"/>
  <c r="E25" i="1"/>
  <c r="D25" i="1"/>
  <c r="I24" i="1"/>
  <c r="G24" i="1"/>
  <c r="F24" i="1"/>
  <c r="E24" i="1"/>
  <c r="D24" i="1"/>
  <c r="H24" i="1" s="1"/>
  <c r="H23" i="1"/>
  <c r="G23" i="1"/>
  <c r="E23" i="1"/>
  <c r="D23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E22" i="1"/>
  <c r="AG21" i="1"/>
  <c r="AF21" i="1"/>
  <c r="AF18" i="1" s="1"/>
  <c r="AE21" i="1"/>
  <c r="AD21" i="1"/>
  <c r="AC21" i="1"/>
  <c r="AB21" i="1"/>
  <c r="AB18" i="1" s="1"/>
  <c r="AA21" i="1"/>
  <c r="Z21" i="1"/>
  <c r="Y21" i="1"/>
  <c r="X21" i="1"/>
  <c r="X18" i="1" s="1"/>
  <c r="W21" i="1"/>
  <c r="V21" i="1"/>
  <c r="U21" i="1"/>
  <c r="T21" i="1"/>
  <c r="T18" i="1" s="1"/>
  <c r="S21" i="1"/>
  <c r="R21" i="1"/>
  <c r="Q21" i="1"/>
  <c r="P21" i="1"/>
  <c r="P18" i="1" s="1"/>
  <c r="O21" i="1"/>
  <c r="N21" i="1"/>
  <c r="M21" i="1"/>
  <c r="L21" i="1"/>
  <c r="L18" i="1" s="1"/>
  <c r="K21" i="1"/>
  <c r="J21" i="1"/>
  <c r="E21" i="1" s="1"/>
  <c r="G21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D20" i="1" s="1"/>
  <c r="E20" i="1"/>
  <c r="E18" i="1" s="1"/>
  <c r="AG19" i="1"/>
  <c r="AF19" i="1"/>
  <c r="AE19" i="1"/>
  <c r="AE9" i="1" s="1"/>
  <c r="AD19" i="1"/>
  <c r="AC19" i="1"/>
  <c r="AB19" i="1"/>
  <c r="AA19" i="1"/>
  <c r="AA9" i="1" s="1"/>
  <c r="Z19" i="1"/>
  <c r="Y19" i="1"/>
  <c r="X19" i="1"/>
  <c r="W19" i="1"/>
  <c r="W9" i="1" s="1"/>
  <c r="V19" i="1"/>
  <c r="U19" i="1"/>
  <c r="T19" i="1"/>
  <c r="S19" i="1"/>
  <c r="S9" i="1" s="1"/>
  <c r="R19" i="1"/>
  <c r="Q19" i="1"/>
  <c r="P19" i="1"/>
  <c r="O19" i="1"/>
  <c r="O9" i="1" s="1"/>
  <c r="N19" i="1"/>
  <c r="M19" i="1"/>
  <c r="L19" i="1"/>
  <c r="K19" i="1"/>
  <c r="K9" i="1" s="1"/>
  <c r="J19" i="1"/>
  <c r="E19" i="1" s="1"/>
  <c r="D19" i="1"/>
  <c r="AG18" i="1"/>
  <c r="AD18" i="1"/>
  <c r="AC18" i="1"/>
  <c r="Z18" i="1"/>
  <c r="Y18" i="1"/>
  <c r="V18" i="1"/>
  <c r="U18" i="1"/>
  <c r="R18" i="1"/>
  <c r="Q18" i="1"/>
  <c r="N18" i="1"/>
  <c r="M18" i="1"/>
  <c r="J18" i="1"/>
  <c r="G17" i="1"/>
  <c r="E17" i="1"/>
  <c r="D17" i="1"/>
  <c r="I16" i="1"/>
  <c r="G16" i="1"/>
  <c r="F16" i="1"/>
  <c r="E16" i="1"/>
  <c r="D16" i="1"/>
  <c r="H16" i="1" s="1"/>
  <c r="H15" i="1"/>
  <c r="G15" i="1"/>
  <c r="E15" i="1"/>
  <c r="D15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E14" i="1"/>
  <c r="AE12" i="1"/>
  <c r="AB12" i="1"/>
  <c r="AA12" i="1"/>
  <c r="X12" i="1"/>
  <c r="W12" i="1"/>
  <c r="T12" i="1"/>
  <c r="S12" i="1"/>
  <c r="P12" i="1"/>
  <c r="O12" i="1"/>
  <c r="L12" i="1"/>
  <c r="K12" i="1"/>
  <c r="AG11" i="1"/>
  <c r="AC11" i="1"/>
  <c r="AB11" i="1"/>
  <c r="AB8" i="1" s="1"/>
  <c r="Y11" i="1"/>
  <c r="V11" i="1"/>
  <c r="U11" i="1"/>
  <c r="Q11" i="1"/>
  <c r="M11" i="1"/>
  <c r="L11" i="1"/>
  <c r="L8" i="1" s="1"/>
  <c r="AF10" i="1"/>
  <c r="AE10" i="1"/>
  <c r="AD10" i="1"/>
  <c r="AB10" i="1"/>
  <c r="AA10" i="1"/>
  <c r="Z10" i="1"/>
  <c r="X10" i="1"/>
  <c r="W10" i="1"/>
  <c r="V10" i="1"/>
  <c r="T10" i="1"/>
  <c r="S10" i="1"/>
  <c r="R10" i="1"/>
  <c r="P10" i="1"/>
  <c r="O10" i="1"/>
  <c r="N10" i="1"/>
  <c r="L10" i="1"/>
  <c r="K10" i="1"/>
  <c r="J10" i="1"/>
  <c r="E10" i="1" s="1"/>
  <c r="AG9" i="1"/>
  <c r="AF9" i="1"/>
  <c r="AD9" i="1"/>
  <c r="AC9" i="1"/>
  <c r="AB9" i="1"/>
  <c r="Z9" i="1"/>
  <c r="Y9" i="1"/>
  <c r="X9" i="1"/>
  <c r="V9" i="1"/>
  <c r="U9" i="1"/>
  <c r="T9" i="1"/>
  <c r="R9" i="1"/>
  <c r="D9" i="1" s="1"/>
  <c r="Q9" i="1"/>
  <c r="P9" i="1"/>
  <c r="N9" i="1"/>
  <c r="M9" i="1"/>
  <c r="L9" i="1"/>
  <c r="J9" i="1"/>
  <c r="E9" i="1"/>
  <c r="S8" i="1" l="1"/>
  <c r="G12" i="1"/>
  <c r="D68" i="1"/>
  <c r="F33" i="1"/>
  <c r="I33" i="1"/>
  <c r="H33" i="1"/>
  <c r="T8" i="1"/>
  <c r="F39" i="1"/>
  <c r="I39" i="1"/>
  <c r="H39" i="1"/>
  <c r="F21" i="1"/>
  <c r="I21" i="1"/>
  <c r="G18" i="1"/>
  <c r="I44" i="1"/>
  <c r="H44" i="1"/>
  <c r="F44" i="1"/>
  <c r="H47" i="1"/>
  <c r="E97" i="1"/>
  <c r="E96" i="1" s="1"/>
  <c r="D97" i="1"/>
  <c r="D96" i="1" s="1"/>
  <c r="J96" i="1"/>
  <c r="R11" i="1"/>
  <c r="G9" i="1"/>
  <c r="J36" i="1"/>
  <c r="N36" i="1"/>
  <c r="R36" i="1"/>
  <c r="V36" i="1"/>
  <c r="Z36" i="1"/>
  <c r="AD36" i="1"/>
  <c r="F42" i="1"/>
  <c r="F41" i="1" s="1"/>
  <c r="I42" i="1"/>
  <c r="G41" i="1"/>
  <c r="I47" i="1"/>
  <c r="K68" i="1"/>
  <c r="G71" i="1"/>
  <c r="U8" i="1"/>
  <c r="N11" i="1"/>
  <c r="T11" i="1"/>
  <c r="AD11" i="1"/>
  <c r="D14" i="1"/>
  <c r="G19" i="1"/>
  <c r="G20" i="1"/>
  <c r="Q10" i="1"/>
  <c r="U10" i="1"/>
  <c r="Y10" i="1"/>
  <c r="Y8" i="1" s="1"/>
  <c r="AC10" i="1"/>
  <c r="AG10" i="1"/>
  <c r="AG8" i="1" s="1"/>
  <c r="D22" i="1"/>
  <c r="U32" i="1"/>
  <c r="AC32" i="1"/>
  <c r="M34" i="1"/>
  <c r="G34" i="1" s="1"/>
  <c r="H42" i="1"/>
  <c r="H49" i="1"/>
  <c r="F63" i="1"/>
  <c r="AC8" i="1"/>
  <c r="D10" i="1"/>
  <c r="F17" i="1"/>
  <c r="I17" i="1"/>
  <c r="G14" i="1"/>
  <c r="F25" i="1"/>
  <c r="I25" i="1"/>
  <c r="G22" i="1"/>
  <c r="F31" i="1"/>
  <c r="F29" i="1" s="1"/>
  <c r="I31" i="1"/>
  <c r="F35" i="1"/>
  <c r="I35" i="1"/>
  <c r="G36" i="1"/>
  <c r="M12" i="1"/>
  <c r="J37" i="1"/>
  <c r="I69" i="1"/>
  <c r="E71" i="1"/>
  <c r="D71" i="1"/>
  <c r="J68" i="1"/>
  <c r="X11" i="1"/>
  <c r="X8" i="1" s="1"/>
  <c r="H17" i="1"/>
  <c r="Q8" i="1"/>
  <c r="J11" i="1"/>
  <c r="P11" i="1"/>
  <c r="P8" i="1" s="1"/>
  <c r="Z11" i="1"/>
  <c r="AF11" i="1"/>
  <c r="F15" i="1"/>
  <c r="I15" i="1"/>
  <c r="D21" i="1"/>
  <c r="D18" i="1" s="1"/>
  <c r="K18" i="1"/>
  <c r="K11" i="1"/>
  <c r="O18" i="1"/>
  <c r="O11" i="1"/>
  <c r="O8" i="1" s="1"/>
  <c r="S18" i="1"/>
  <c r="S11" i="1"/>
  <c r="W18" i="1"/>
  <c r="W11" i="1"/>
  <c r="W8" i="1" s="1"/>
  <c r="AA18" i="1"/>
  <c r="AA11" i="1"/>
  <c r="AA8" i="1" s="1"/>
  <c r="AE18" i="1"/>
  <c r="AE11" i="1"/>
  <c r="AE8" i="1" s="1"/>
  <c r="F23" i="1"/>
  <c r="I23" i="1"/>
  <c r="F27" i="1"/>
  <c r="F26" i="1" s="1"/>
  <c r="I27" i="1"/>
  <c r="G26" i="1"/>
  <c r="G29" i="1"/>
  <c r="D35" i="1"/>
  <c r="H35" i="1" s="1"/>
  <c r="K32" i="1"/>
  <c r="O32" i="1"/>
  <c r="S32" i="1"/>
  <c r="W32" i="1"/>
  <c r="AA32" i="1"/>
  <c r="AE32" i="1"/>
  <c r="E38" i="1"/>
  <c r="I38" i="1" s="1"/>
  <c r="G40" i="1"/>
  <c r="M37" i="1"/>
  <c r="I49" i="1"/>
  <c r="I50" i="1"/>
  <c r="H50" i="1"/>
  <c r="G48" i="1"/>
  <c r="I52" i="1"/>
  <c r="G51" i="1"/>
  <c r="H52" i="1"/>
  <c r="I54" i="1"/>
  <c r="G53" i="1"/>
  <c r="H54" i="1"/>
  <c r="I60" i="1"/>
  <c r="G59" i="1"/>
  <c r="H60" i="1"/>
  <c r="I62" i="1"/>
  <c r="G61" i="1"/>
  <c r="H62" i="1"/>
  <c r="I64" i="1"/>
  <c r="H64" i="1"/>
  <c r="F69" i="1"/>
  <c r="G68" i="1"/>
  <c r="F70" i="1"/>
  <c r="E77" i="1"/>
  <c r="E76" i="1" s="1"/>
  <c r="D77" i="1"/>
  <c r="D76" i="1" s="1"/>
  <c r="J76" i="1"/>
  <c r="I75" i="1"/>
  <c r="G72" i="1"/>
  <c r="H75" i="1"/>
  <c r="G89" i="1"/>
  <c r="I92" i="1"/>
  <c r="G91" i="1"/>
  <c r="H92" i="1"/>
  <c r="I94" i="1"/>
  <c r="G93" i="1"/>
  <c r="H94" i="1"/>
  <c r="E58" i="1"/>
  <c r="E56" i="1" s="1"/>
  <c r="I56" i="1" s="1"/>
  <c r="D58" i="1"/>
  <c r="D56" i="1" s="1"/>
  <c r="H56" i="1" s="1"/>
  <c r="E69" i="1"/>
  <c r="D69" i="1"/>
  <c r="H69" i="1" s="1"/>
  <c r="E90" i="1"/>
  <c r="E89" i="1" s="1"/>
  <c r="D90" i="1"/>
  <c r="D89" i="1" s="1"/>
  <c r="J89" i="1"/>
  <c r="AF40" i="1"/>
  <c r="I46" i="1"/>
  <c r="H46" i="1"/>
  <c r="I66" i="1"/>
  <c r="G63" i="1"/>
  <c r="H66" i="1"/>
  <c r="I73" i="1"/>
  <c r="H73" i="1"/>
  <c r="G77" i="1"/>
  <c r="I79" i="1"/>
  <c r="G78" i="1"/>
  <c r="H79" i="1"/>
  <c r="I81" i="1"/>
  <c r="G80" i="1"/>
  <c r="H81" i="1"/>
  <c r="I83" i="1"/>
  <c r="G82" i="1"/>
  <c r="H83" i="1"/>
  <c r="I85" i="1"/>
  <c r="G84" i="1"/>
  <c r="H85" i="1"/>
  <c r="I87" i="1"/>
  <c r="G86" i="1"/>
  <c r="H87" i="1"/>
  <c r="G97" i="1"/>
  <c r="I99" i="1"/>
  <c r="G98" i="1"/>
  <c r="H99" i="1"/>
  <c r="I101" i="1"/>
  <c r="G100" i="1"/>
  <c r="H101" i="1"/>
  <c r="H90" i="1" l="1"/>
  <c r="H58" i="1"/>
  <c r="H34" i="1"/>
  <c r="I34" i="1"/>
  <c r="F34" i="1"/>
  <c r="I98" i="1"/>
  <c r="H98" i="1"/>
  <c r="I78" i="1"/>
  <c r="H78" i="1"/>
  <c r="V32" i="1"/>
  <c r="V12" i="1"/>
  <c r="V8" i="1" s="1"/>
  <c r="H21" i="1"/>
  <c r="I89" i="1"/>
  <c r="H89" i="1"/>
  <c r="F68" i="1"/>
  <c r="I58" i="1"/>
  <c r="I40" i="1"/>
  <c r="F40" i="1"/>
  <c r="F37" i="1" s="1"/>
  <c r="G37" i="1"/>
  <c r="H22" i="1"/>
  <c r="I22" i="1"/>
  <c r="F9" i="1"/>
  <c r="I9" i="1"/>
  <c r="H9" i="1"/>
  <c r="I97" i="1"/>
  <c r="G96" i="1"/>
  <c r="H97" i="1"/>
  <c r="F97" i="1"/>
  <c r="F96" i="1" s="1"/>
  <c r="I82" i="1"/>
  <c r="H82" i="1"/>
  <c r="I77" i="1"/>
  <c r="G76" i="1"/>
  <c r="H77" i="1"/>
  <c r="F77" i="1"/>
  <c r="F76" i="1" s="1"/>
  <c r="I63" i="1"/>
  <c r="H63" i="1"/>
  <c r="AF36" i="1"/>
  <c r="AF37" i="1"/>
  <c r="I91" i="1"/>
  <c r="H91" i="1"/>
  <c r="I90" i="1"/>
  <c r="H68" i="1"/>
  <c r="F59" i="1"/>
  <c r="I59" i="1"/>
  <c r="H59" i="1"/>
  <c r="F51" i="1"/>
  <c r="I51" i="1"/>
  <c r="H51" i="1"/>
  <c r="I29" i="1"/>
  <c r="H29" i="1"/>
  <c r="G11" i="1"/>
  <c r="K8" i="1"/>
  <c r="E11" i="1"/>
  <c r="D11" i="1"/>
  <c r="E68" i="1"/>
  <c r="I68" i="1" s="1"/>
  <c r="D40" i="1"/>
  <c r="D37" i="1" s="1"/>
  <c r="F14" i="1"/>
  <c r="H20" i="1"/>
  <c r="I20" i="1"/>
  <c r="F20" i="1"/>
  <c r="I71" i="1"/>
  <c r="H71" i="1"/>
  <c r="F71" i="1"/>
  <c r="AD12" i="1"/>
  <c r="AD8" i="1" s="1"/>
  <c r="AD32" i="1"/>
  <c r="N32" i="1"/>
  <c r="N12" i="1"/>
  <c r="N8" i="1" s="1"/>
  <c r="F18" i="1"/>
  <c r="M32" i="1"/>
  <c r="I86" i="1"/>
  <c r="H86" i="1"/>
  <c r="I72" i="1"/>
  <c r="H72" i="1"/>
  <c r="I48" i="1"/>
  <c r="H48" i="1"/>
  <c r="G32" i="1"/>
  <c r="F36" i="1"/>
  <c r="F32" i="1" s="1"/>
  <c r="H14" i="1"/>
  <c r="I14" i="1"/>
  <c r="H18" i="1"/>
  <c r="I18" i="1"/>
  <c r="I100" i="1"/>
  <c r="H100" i="1"/>
  <c r="I80" i="1"/>
  <c r="H80" i="1"/>
  <c r="M10" i="1"/>
  <c r="R12" i="1"/>
  <c r="R8" i="1" s="1"/>
  <c r="R32" i="1"/>
  <c r="F12" i="1"/>
  <c r="I84" i="1"/>
  <c r="H84" i="1"/>
  <c r="I93" i="1"/>
  <c r="H93" i="1"/>
  <c r="F61" i="1"/>
  <c r="I61" i="1"/>
  <c r="H61" i="1"/>
  <c r="I53" i="1"/>
  <c r="H53" i="1"/>
  <c r="H26" i="1"/>
  <c r="I26" i="1"/>
  <c r="F22" i="1"/>
  <c r="F19" i="1"/>
  <c r="I19" i="1"/>
  <c r="H19" i="1"/>
  <c r="I41" i="1"/>
  <c r="H41" i="1"/>
  <c r="Z32" i="1"/>
  <c r="Z12" i="1"/>
  <c r="Z8" i="1" s="1"/>
  <c r="E36" i="1"/>
  <c r="E32" i="1" s="1"/>
  <c r="J32" i="1"/>
  <c r="J12" i="1"/>
  <c r="M8" i="1" l="1"/>
  <c r="G10" i="1"/>
  <c r="I36" i="1"/>
  <c r="F11" i="1"/>
  <c r="I11" i="1"/>
  <c r="H11" i="1"/>
  <c r="I76" i="1"/>
  <c r="H76" i="1"/>
  <c r="H40" i="1"/>
  <c r="E12" i="1"/>
  <c r="D12" i="1"/>
  <c r="J8" i="1"/>
  <c r="AF32" i="1"/>
  <c r="AF12" i="1"/>
  <c r="AF8" i="1" s="1"/>
  <c r="D36" i="1"/>
  <c r="I32" i="1"/>
  <c r="I96" i="1"/>
  <c r="H96" i="1"/>
  <c r="I37" i="1"/>
  <c r="H37" i="1"/>
  <c r="D32" i="1" l="1"/>
  <c r="H32" i="1" s="1"/>
  <c r="H36" i="1"/>
  <c r="D8" i="1"/>
  <c r="H12" i="1"/>
  <c r="E8" i="1"/>
  <c r="I12" i="1"/>
  <c r="I10" i="1"/>
  <c r="H10" i="1"/>
  <c r="F10" i="1"/>
  <c r="F8" i="1" s="1"/>
  <c r="G8" i="1"/>
  <c r="I8" i="1" l="1"/>
  <c r="H8" i="1"/>
</calcChain>
</file>

<file path=xl/sharedStrings.xml><?xml version="1.0" encoding="utf-8"?>
<sst xmlns="http://schemas.openxmlformats.org/spreadsheetml/2006/main" count="183" uniqueCount="75">
  <si>
    <t xml:space="preserve">Отчет о ходе реализации муниципальной программы </t>
  </si>
  <si>
    <t xml:space="preserve"> "Развитие образования в городе Когалыме" </t>
  </si>
  <si>
    <t>тыс. рублей</t>
  </si>
  <si>
    <t>№п/п</t>
  </si>
  <si>
    <t>Наименование направления (подпрограмм), структурных элементов</t>
  </si>
  <si>
    <t>Источники финансирования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</si>
  <si>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</si>
  <si>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</si>
  <si>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</si>
  <si>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</si>
  <si>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</si>
  <si>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</si>
  <si>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</si>
  <si>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</si>
  <si>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</si>
  <si>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</si>
  <si>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</si>
  <si>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</si>
  <si>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</si>
  <si>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</si>
  <si>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</si>
  <si>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</si>
  <si>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</si>
  <si>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плану на год</t>
  </si>
  <si>
    <t>к плану на отчетную дату</t>
  </si>
  <si>
    <t xml:space="preserve">план </t>
  </si>
  <si>
    <t>кассовый расход</t>
  </si>
  <si>
    <t>Всего по муниципальной программе</t>
  </si>
  <si>
    <t>Всего</t>
  </si>
  <si>
    <t>федеральный бюджет</t>
  </si>
  <si>
    <t>бюджет автономного округа</t>
  </si>
  <si>
    <t>бюджет города Когалыма</t>
  </si>
  <si>
    <t>внебюджетные источики</t>
  </si>
  <si>
    <t>Направление (подпрограмма) «Общее образование»</t>
  </si>
  <si>
    <t>РП 1.1</t>
  </si>
  <si>
    <t>Региональный проект «Создание условий для обучения, отдыха и оздоровления детей и молодежи» / Создана средняя общеобразовательная школа в г. Когалыме (Общеобразовательная организация с
универсальной безбарьерной средой)» (корректировка, привязка проекта «Средняя общеобразовательная
школа в микрорайоне 32 г. Сургута» шифр 1541-ПИ.00.32</t>
  </si>
  <si>
    <t>РП 1.2</t>
  </si>
  <si>
    <t>Региональный проект «Педагоги и наставники»всего, в том числе:</t>
  </si>
  <si>
    <t xml:space="preserve">1.1 Проведены мероприятия по обеспечению деятельности советников директора по воспитанию и взаимодействию с детскими общественными объединениями в образовательных организациях: </t>
  </si>
  <si>
    <t xml:space="preserve">2.1. Обеспечены выплаты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 </t>
  </si>
  <si>
    <t>2.2 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организаций,  муниципальных общеобразовательных организаций и профессиональных образовательных организаций</t>
  </si>
  <si>
    <t xml:space="preserve"> 1.1</t>
  </si>
  <si>
    <t>Комплекс процессных мероприятий «Содействие развитию дошкольного и общего образования», в том числе:</t>
  </si>
  <si>
    <t xml:space="preserve">1.1 Внедрение обновленного содержания дошкольного, основного общего и среднего общего
образования, новых методов обучения, обеспечивающих повышение качества дошкольного,
основного общего и среднего общего образования всего, в том числе:
</t>
  </si>
  <si>
    <t xml:space="preserve">1.1./1.1.1 Осуществление деятельности автономных учреждений подведомственных управлению образования Администрации города Когалыма </t>
  </si>
  <si>
    <t xml:space="preserve">1.1./.1.1.2   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Ханты-Мансийского автономного округа - Югры отдельных государственных полномочий в области образования </t>
  </si>
  <si>
    <t xml:space="preserve">1.1./.1.1.3    Предоставление компенсации части родительской платы, компенсации расходов в связи с освобождением от взимания родительской платы  за присмотр и уход за детьми в организациях, осуществляющих образовательную деятельность по реализации образовательной программы
дошкольного образования </t>
  </si>
  <si>
    <t xml:space="preserve">1.1./1.1.4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
Ханты-Мансийского автономного округа – Югры </t>
  </si>
  <si>
    <t xml:space="preserve">1.1./.1.1.5  Предоставление субсидии частным организациям осуществляющим образовательную деятельность по реализации образовательных программ дошкольного образования, расположенных на территории города Когалыма </t>
  </si>
  <si>
    <t>1.1./1.1.6 Оснащение объектов капитального строительства, реконструкции, объектов недвижимого имущества для размещения образовательных организаций средствами обучения и воспитания, необходимыми для реализации образовательных программ, соответствующими современным условиям обучения</t>
  </si>
  <si>
    <t>1.2. Поддержка педагогических работников, всего, в том числе:</t>
  </si>
  <si>
    <t>1.2./ 1.2.1.Стимулирование роста профессионального мастерства, создание условий для выявления и поддержки педагогических работников,  проявляющих творческую инициативу, в том числе для специалистов некоммерческих организаций</t>
  </si>
  <si>
    <t>1.2/ 1.2.2.Поддержка студентов педагогических вузов</t>
  </si>
  <si>
    <t xml:space="preserve">1.3. Обеспечение обучающихся, получающих образование в муниципальных образовательных организациях горячим питанием </t>
  </si>
  <si>
    <t>Направление (подпрограмма) «Организация дополнительного образования, воспитания, отдыха и оздоровления детей»</t>
  </si>
  <si>
    <t xml:space="preserve"> 2.1</t>
  </si>
  <si>
    <t>Комплекс процессных мероприятий «Содействие развитию летнего отдыха и оздоровления»  всего, в том числе</t>
  </si>
  <si>
    <t>2.1./2.1.1.     Обеспечение отдыха и оздоровления детей / Организация деятельности лагерей с дневным пребыванием детей, лагерей труда и отдыха на базах муниципальных учреждений и организаций. Организация отдыха и оздоровления детей в санаторно-оздоровительных учреждениях. Организация
отдыха и оздоровления детей в загородных стационарных детских оздоровительных лагерях. Организация пеших походов и экспедиций. Участие в практических обучающих семинарах по подготовке и повышению квалификации педагогических кадров</t>
  </si>
  <si>
    <t xml:space="preserve"> 2.2.</t>
  </si>
  <si>
    <t>Комплекс процессных мероприятий «Содействие развитию дополнительного образования детей, воспитания», в том числе:</t>
  </si>
  <si>
    <t>3.1.1.   Развитие системы выявления, поддержки, сопровождения и стимулирования одаренных детей в различных сферах деятельности</t>
  </si>
  <si>
    <t xml:space="preserve">3.1.2.      Реализация мероприятий профориентационной направленности, в том числе в рамках сотрудничества с Пермским научно-исследовательским политехническим университетом </t>
  </si>
  <si>
    <t xml:space="preserve">3.1.3.     Развитие системы доступного дополнительного образования в соответствии с индивидуальными запросами населения </t>
  </si>
  <si>
    <t>3.1.4.     Персонифицированное финансирование дополнительного образования детей</t>
  </si>
  <si>
    <t>3.1.5.     Поддержка немуниципальных организаций (коммерческих,
некоммерческих), осуществляющих деятельность в сфере образования</t>
  </si>
  <si>
    <t>Структурные элементы, не входящие в направления (подпрограммы)</t>
  </si>
  <si>
    <t xml:space="preserve"> 3.1. </t>
  </si>
  <si>
    <t>Комплекс процессных мероприятий «Комплексная безопасность образовательных организаций, подведомственных Управлению образования» / Создание современных условий для организации безопасного
образовательного процесса всего, в том числе:</t>
  </si>
  <si>
    <t>4.1.1.   Обеспечение комплексной безопасности и комфортных условий
образовательной деятельности в учреждениях и организациях
общего и дополнительного образования</t>
  </si>
  <si>
    <t>4.1.2.    Капитальный ремонт МАДОУ "Цветик- семицветик" и МАДОУ
"Колокольчик" в городе Когалыме</t>
  </si>
  <si>
    <t>Направление (подпрограмма) «Ресурсное обеспечение в сфере образования»</t>
  </si>
  <si>
    <t xml:space="preserve"> 4.1. </t>
  </si>
  <si>
    <t>«Обеспечение деятельности органов местного самоуправления города Когалыма» / Обеспечение  осуществления полномочий и функций Управления образования Администрации города Когалыма , в том числе:</t>
  </si>
  <si>
    <t xml:space="preserve">5.1.1.   Финансовое и организационно-методическое сопровождение по исполнению бюджетными, автономными образовательными организациями муниципального задания на оказание муниципальных услуг (выполнение работ) </t>
  </si>
  <si>
    <t>5.1.2.     Проведение мероприятий аппаратом 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</si>
</sst>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_ ;[Red]\-#,##0\ "/>
    <numFmt numFmtId="166" formatCode="#,##0.00_ ;[Red]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3" fillId="0" borderId="0" xfId="1" applyFont="1" applyProtection="1"/>
    <xf numFmtId="0" fontId="4" fillId="0" borderId="0" xfId="1" applyFont="1" applyAlignment="1" applyProtection="1">
      <alignment horizontal="left" vertical="top" wrapText="1"/>
    </xf>
    <xf numFmtId="0" fontId="5" fillId="0" borderId="0" xfId="1" applyFont="1" applyFill="1" applyAlignment="1" applyProtection="1">
      <alignment horizontal="justify" vertical="center" wrapText="1"/>
    </xf>
    <xf numFmtId="0" fontId="5" fillId="0" borderId="0" xfId="1" applyFont="1" applyAlignment="1" applyProtection="1">
      <alignment horizontal="justify" vertical="center" wrapText="1"/>
    </xf>
    <xf numFmtId="0" fontId="5" fillId="0" borderId="0" xfId="1" applyFont="1" applyAlignment="1" applyProtection="1">
      <alignment vertical="center" wrapText="1"/>
    </xf>
    <xf numFmtId="164" fontId="5" fillId="0" borderId="0" xfId="1" applyNumberFormat="1" applyFont="1" applyAlignment="1" applyProtection="1">
      <alignment vertical="center" wrapText="1"/>
    </xf>
    <xf numFmtId="164" fontId="6" fillId="0" borderId="0" xfId="1" applyNumberFormat="1" applyFont="1" applyAlignment="1" applyProtection="1">
      <alignment horizontal="left" vertical="center" wrapText="1"/>
    </xf>
    <xf numFmtId="0" fontId="7" fillId="0" borderId="0" xfId="1" applyFont="1" applyAlignment="1" applyProtection="1">
      <alignment vertical="center" wrapText="1"/>
    </xf>
    <xf numFmtId="0" fontId="8" fillId="0" borderId="0" xfId="1" applyFont="1" applyProtection="1"/>
    <xf numFmtId="164" fontId="9" fillId="0" borderId="0" xfId="1" applyNumberFormat="1" applyFont="1" applyAlignment="1" applyProtection="1">
      <alignment vertical="center" wrapText="1"/>
    </xf>
    <xf numFmtId="164" fontId="9" fillId="0" borderId="1" xfId="1" applyNumberFormat="1" applyFont="1" applyBorder="1" applyAlignment="1" applyProtection="1">
      <alignment vertical="center" wrapText="1"/>
    </xf>
    <xf numFmtId="164" fontId="5" fillId="0" borderId="1" xfId="1" applyNumberFormat="1" applyFont="1" applyBorder="1" applyAlignment="1" applyProtection="1">
      <alignment horizontal="right" vertical="center" wrapText="1"/>
    </xf>
    <xf numFmtId="0" fontId="9" fillId="0" borderId="9" xfId="1" applyFont="1" applyFill="1" applyBorder="1" applyAlignment="1" applyProtection="1">
      <alignment horizontal="center" vertical="center" wrapText="1"/>
    </xf>
    <xf numFmtId="14" fontId="9" fillId="0" borderId="9" xfId="1" applyNumberFormat="1" applyFont="1" applyBorder="1" applyAlignment="1" applyProtection="1">
      <alignment horizontal="center" vertical="center" wrapText="1"/>
    </xf>
    <xf numFmtId="49" fontId="9" fillId="0" borderId="9" xfId="1" applyNumberFormat="1" applyFont="1" applyBorder="1" applyAlignment="1" applyProtection="1">
      <alignment horizontal="center" vertical="center" wrapText="1"/>
    </xf>
    <xf numFmtId="165" fontId="5" fillId="0" borderId="9" xfId="1" applyNumberFormat="1" applyFont="1" applyFill="1" applyBorder="1" applyAlignment="1" applyProtection="1">
      <alignment horizontal="center" vertical="center" wrapText="1"/>
    </xf>
    <xf numFmtId="165" fontId="4" fillId="0" borderId="9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Protection="1"/>
    <xf numFmtId="0" fontId="10" fillId="0" borderId="9" xfId="1" applyFont="1" applyFill="1" applyBorder="1" applyAlignment="1" applyProtection="1">
      <alignment horizontal="left" vertical="center" wrapText="1"/>
    </xf>
    <xf numFmtId="166" fontId="9" fillId="0" borderId="9" xfId="1" applyNumberFormat="1" applyFont="1" applyFill="1" applyBorder="1" applyAlignment="1" applyProtection="1">
      <alignment horizontal="center" vertical="center"/>
    </xf>
    <xf numFmtId="166" fontId="9" fillId="0" borderId="9" xfId="1" applyNumberFormat="1" applyFont="1" applyFill="1" applyBorder="1" applyAlignment="1" applyProtection="1">
      <alignment horizontal="center" vertical="center"/>
      <protection locked="0"/>
    </xf>
    <xf numFmtId="0" fontId="9" fillId="0" borderId="9" xfId="1" applyFont="1" applyFill="1" applyBorder="1" applyAlignment="1" applyProtection="1">
      <alignment vertical="center" wrapText="1"/>
    </xf>
    <xf numFmtId="0" fontId="12" fillId="0" borderId="0" xfId="1" applyFont="1" applyFill="1" applyAlignment="1" applyProtection="1">
      <alignment vertical="center"/>
    </xf>
    <xf numFmtId="0" fontId="4" fillId="0" borderId="9" xfId="1" applyFont="1" applyFill="1" applyBorder="1" applyAlignment="1" applyProtection="1">
      <alignment horizontal="left" vertical="center" wrapText="1"/>
    </xf>
    <xf numFmtId="166" fontId="5" fillId="0" borderId="9" xfId="1" applyNumberFormat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/>
    </xf>
    <xf numFmtId="0" fontId="8" fillId="0" borderId="9" xfId="1" applyFont="1" applyBorder="1" applyAlignment="1" applyProtection="1">
      <alignment vertical="center"/>
    </xf>
    <xf numFmtId="0" fontId="5" fillId="0" borderId="9" xfId="1" applyFont="1" applyBorder="1" applyAlignment="1" applyProtection="1">
      <alignment vertical="center" wrapText="1"/>
    </xf>
    <xf numFmtId="0" fontId="3" fillId="0" borderId="0" xfId="1" applyFont="1" applyAlignment="1" applyProtection="1">
      <alignment vertical="center"/>
    </xf>
    <xf numFmtId="0" fontId="10" fillId="0" borderId="9" xfId="1" applyFont="1" applyBorder="1" applyAlignment="1" applyProtection="1">
      <alignment horizontal="left" vertical="center" wrapText="1"/>
    </xf>
    <xf numFmtId="166" fontId="9" fillId="0" borderId="9" xfId="1" applyNumberFormat="1" applyFont="1" applyBorder="1" applyAlignment="1" applyProtection="1">
      <alignment horizontal="center" vertical="center"/>
    </xf>
    <xf numFmtId="0" fontId="9" fillId="0" borderId="9" xfId="1" applyFont="1" applyBorder="1" applyAlignment="1" applyProtection="1">
      <alignment vertical="center" wrapText="1"/>
    </xf>
    <xf numFmtId="166" fontId="12" fillId="0" borderId="0" xfId="1" applyNumberFormat="1" applyFont="1" applyAlignment="1" applyProtection="1">
      <alignment vertical="center"/>
    </xf>
    <xf numFmtId="0" fontId="12" fillId="0" borderId="0" xfId="1" applyFont="1" applyAlignment="1" applyProtection="1">
      <alignment vertical="center"/>
    </xf>
    <xf numFmtId="0" fontId="4" fillId="0" borderId="9" xfId="1" applyFont="1" applyBorder="1" applyAlignment="1" applyProtection="1">
      <alignment horizontal="left" vertical="center" wrapText="1"/>
    </xf>
    <xf numFmtId="166" fontId="5" fillId="0" borderId="9" xfId="1" applyNumberFormat="1" applyFont="1" applyBorder="1" applyAlignment="1" applyProtection="1">
      <alignment horizontal="center" vertical="center"/>
    </xf>
    <xf numFmtId="166" fontId="5" fillId="0" borderId="9" xfId="1" applyNumberFormat="1" applyFont="1" applyBorder="1" applyAlignment="1" applyProtection="1">
      <alignment horizontal="center" vertical="center"/>
      <protection locked="0"/>
    </xf>
    <xf numFmtId="166" fontId="5" fillId="0" borderId="9" xfId="1" applyNumberFormat="1" applyFont="1" applyFill="1" applyBorder="1" applyAlignment="1" applyProtection="1">
      <alignment horizontal="center" vertical="center"/>
      <protection locked="0"/>
    </xf>
    <xf numFmtId="166" fontId="13" fillId="0" borderId="0" xfId="1" applyNumberFormat="1" applyFont="1" applyAlignment="1" applyProtection="1">
      <alignment vertical="center"/>
    </xf>
    <xf numFmtId="166" fontId="9" fillId="0" borderId="9" xfId="1" applyNumberFormat="1" applyFont="1" applyBorder="1" applyAlignment="1" applyProtection="1">
      <alignment horizontal="center" vertical="center"/>
      <protection locked="0"/>
    </xf>
    <xf numFmtId="166" fontId="13" fillId="0" borderId="0" xfId="1" applyNumberFormat="1" applyFont="1" applyFill="1" applyAlignment="1" applyProtection="1">
      <alignment vertical="center"/>
    </xf>
    <xf numFmtId="0" fontId="15" fillId="0" borderId="9" xfId="1" applyFont="1" applyBorder="1" applyAlignment="1" applyProtection="1">
      <alignment horizontal="left" vertical="center" wrapText="1"/>
    </xf>
    <xf numFmtId="166" fontId="16" fillId="0" borderId="9" xfId="1" applyNumberFormat="1" applyFont="1" applyFill="1" applyBorder="1" applyAlignment="1" applyProtection="1">
      <alignment horizontal="center" vertical="center"/>
    </xf>
    <xf numFmtId="166" fontId="16" fillId="0" borderId="9" xfId="1" applyNumberFormat="1" applyFont="1" applyBorder="1" applyAlignment="1" applyProtection="1">
      <alignment horizontal="center" vertical="center"/>
    </xf>
    <xf numFmtId="166" fontId="16" fillId="0" borderId="9" xfId="1" applyNumberFormat="1" applyFont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vertical="center" wrapText="1"/>
    </xf>
    <xf numFmtId="0" fontId="5" fillId="0" borderId="5" xfId="1" applyFont="1" applyBorder="1" applyAlignment="1" applyProtection="1">
      <alignment horizontal="center" vertical="center"/>
    </xf>
    <xf numFmtId="0" fontId="16" fillId="0" borderId="9" xfId="1" applyFont="1" applyBorder="1" applyAlignment="1" applyProtection="1">
      <alignment vertical="center" wrapText="1"/>
    </xf>
    <xf numFmtId="166" fontId="19" fillId="0" borderId="0" xfId="1" applyNumberFormat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9" fillId="0" borderId="5" xfId="1" applyFont="1" applyBorder="1" applyAlignment="1" applyProtection="1">
      <alignment horizontal="center" vertical="center"/>
    </xf>
    <xf numFmtId="0" fontId="14" fillId="0" borderId="5" xfId="1" applyFont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vertical="center"/>
    </xf>
    <xf numFmtId="166" fontId="20" fillId="0" borderId="0" xfId="1" applyNumberFormat="1" applyFont="1" applyFill="1" applyAlignment="1" applyProtection="1">
      <alignment vertical="center"/>
    </xf>
    <xf numFmtId="0" fontId="21" fillId="0" borderId="0" xfId="1" applyFont="1" applyFill="1" applyAlignment="1" applyProtection="1">
      <alignment vertical="center"/>
    </xf>
    <xf numFmtId="0" fontId="20" fillId="0" borderId="0" xfId="1" applyFont="1" applyFill="1" applyAlignment="1" applyProtection="1">
      <alignment vertical="center"/>
    </xf>
    <xf numFmtId="0" fontId="9" fillId="0" borderId="5" xfId="1" applyFont="1" applyFill="1" applyBorder="1" applyAlignment="1" applyProtection="1">
      <alignment horizontal="center" vertical="center"/>
    </xf>
    <xf numFmtId="0" fontId="2" fillId="0" borderId="0" xfId="1" applyFont="1" applyProtection="1"/>
    <xf numFmtId="0" fontId="2" fillId="0" borderId="0" xfId="1" applyFont="1" applyAlignment="1" applyProtection="1">
      <alignment vertical="top"/>
    </xf>
    <xf numFmtId="0" fontId="2" fillId="0" borderId="0" xfId="1" applyFont="1" applyFill="1" applyProtection="1"/>
    <xf numFmtId="0" fontId="5" fillId="0" borderId="10" xfId="1" applyFont="1" applyBorder="1" applyAlignment="1" applyProtection="1">
      <alignment horizontal="left" vertical="center" wrapText="1"/>
    </xf>
    <xf numFmtId="0" fontId="5" fillId="0" borderId="11" xfId="1" applyFont="1" applyBorder="1" applyAlignment="1" applyProtection="1">
      <alignment horizontal="left" vertical="center" wrapText="1"/>
    </xf>
    <xf numFmtId="0" fontId="5" fillId="0" borderId="12" xfId="1" applyFont="1" applyBorder="1" applyAlignment="1" applyProtection="1">
      <alignment horizontal="left" vertical="center" wrapText="1"/>
    </xf>
    <xf numFmtId="0" fontId="9" fillId="0" borderId="2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/>
    </xf>
    <xf numFmtId="0" fontId="9" fillId="0" borderId="2" xfId="1" applyFont="1" applyFill="1" applyBorder="1" applyAlignment="1" applyProtection="1">
      <alignment horizontal="left" vertical="center" wrapText="1"/>
    </xf>
    <xf numFmtId="0" fontId="9" fillId="0" borderId="8" xfId="1" applyFont="1" applyFill="1" applyBorder="1" applyAlignment="1" applyProtection="1">
      <alignment horizontal="left" vertical="center" wrapText="1"/>
    </xf>
    <xf numFmtId="0" fontId="5" fillId="0" borderId="2" xfId="1" applyFont="1" applyFill="1" applyBorder="1" applyAlignment="1" applyProtection="1">
      <alignment horizontal="right" vertical="center" wrapText="1"/>
    </xf>
    <xf numFmtId="0" fontId="5" fillId="0" borderId="5" xfId="1" applyFont="1" applyFill="1" applyBorder="1" applyAlignment="1" applyProtection="1">
      <alignment horizontal="right" vertical="center" wrapText="1"/>
    </xf>
    <xf numFmtId="0" fontId="5" fillId="0" borderId="9" xfId="1" applyFont="1" applyBorder="1" applyAlignment="1" applyProtection="1">
      <alignment horizontal="right" vertical="center" wrapText="1"/>
    </xf>
    <xf numFmtId="0" fontId="5" fillId="0" borderId="2" xfId="1" applyFont="1" applyBorder="1" applyAlignment="1" applyProtection="1">
      <alignment horizontal="right" vertical="center" wrapText="1"/>
    </xf>
    <xf numFmtId="0" fontId="5" fillId="0" borderId="5" xfId="1" applyFont="1" applyBorder="1" applyAlignment="1" applyProtection="1">
      <alignment horizontal="right" vertical="center" wrapText="1"/>
    </xf>
    <xf numFmtId="0" fontId="5" fillId="0" borderId="8" xfId="1" applyFont="1" applyBorder="1" applyAlignment="1" applyProtection="1">
      <alignment horizontal="right" vertical="center" wrapText="1"/>
    </xf>
    <xf numFmtId="0" fontId="18" fillId="0" borderId="9" xfId="1" applyFont="1" applyBorder="1" applyAlignment="1" applyProtection="1">
      <alignment horizontal="right" vertical="center" wrapText="1"/>
    </xf>
    <xf numFmtId="0" fontId="9" fillId="0" borderId="2" xfId="1" applyFont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horizontal="center" vertical="center"/>
    </xf>
    <xf numFmtId="0" fontId="9" fillId="0" borderId="8" xfId="1" applyFont="1" applyBorder="1" applyAlignment="1" applyProtection="1">
      <alignment horizontal="center" vertical="center"/>
    </xf>
    <xf numFmtId="0" fontId="17" fillId="0" borderId="2" xfId="1" applyFont="1" applyBorder="1" applyAlignment="1" applyProtection="1">
      <alignment horizontal="right" vertical="center" wrapText="1"/>
    </xf>
    <xf numFmtId="0" fontId="17" fillId="0" borderId="5" xfId="1" applyFont="1" applyBorder="1" applyAlignment="1" applyProtection="1">
      <alignment horizontal="right" vertical="center" wrapText="1"/>
    </xf>
    <xf numFmtId="0" fontId="17" fillId="0" borderId="8" xfId="1" applyFont="1" applyBorder="1" applyAlignment="1" applyProtection="1">
      <alignment horizontal="right" vertical="center" wrapText="1"/>
    </xf>
    <xf numFmtId="0" fontId="9" fillId="0" borderId="2" xfId="1" applyFont="1" applyBorder="1" applyAlignment="1" applyProtection="1">
      <alignment horizontal="left" vertical="center" wrapText="1"/>
    </xf>
    <xf numFmtId="0" fontId="9" fillId="0" borderId="5" xfId="1" applyFont="1" applyBorder="1" applyAlignment="1" applyProtection="1">
      <alignment horizontal="left" vertical="center" wrapText="1"/>
    </xf>
    <xf numFmtId="0" fontId="9" fillId="0" borderId="8" xfId="1" applyFont="1" applyBorder="1" applyAlignment="1" applyProtection="1">
      <alignment horizontal="left" vertical="center" wrapText="1"/>
    </xf>
    <xf numFmtId="16" fontId="5" fillId="0" borderId="2" xfId="1" applyNumberFormat="1" applyFont="1" applyBorder="1" applyAlignment="1" applyProtection="1">
      <alignment horizontal="center" vertical="center"/>
    </xf>
    <xf numFmtId="16" fontId="5" fillId="0" borderId="5" xfId="1" applyNumberFormat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18" fillId="0" borderId="2" xfId="1" applyFont="1" applyBorder="1" applyAlignment="1" applyProtection="1">
      <alignment horizontal="right" vertical="center" wrapText="1"/>
    </xf>
    <xf numFmtId="0" fontId="18" fillId="0" borderId="5" xfId="1" applyFont="1" applyBorder="1" applyAlignment="1" applyProtection="1">
      <alignment horizontal="right" vertical="center" wrapText="1"/>
    </xf>
    <xf numFmtId="0" fontId="18" fillId="0" borderId="8" xfId="1" applyFont="1" applyBorder="1" applyAlignment="1" applyProtection="1">
      <alignment horizontal="right" vertical="center" wrapText="1"/>
    </xf>
    <xf numFmtId="0" fontId="17" fillId="0" borderId="9" xfId="1" applyFont="1" applyBorder="1" applyAlignment="1" applyProtection="1">
      <alignment horizontal="right" vertical="center" wrapText="1"/>
    </xf>
    <xf numFmtId="16" fontId="16" fillId="0" borderId="2" xfId="1" applyNumberFormat="1" applyFont="1" applyBorder="1" applyAlignment="1" applyProtection="1">
      <alignment horizontal="center" vertical="center"/>
    </xf>
    <xf numFmtId="16" fontId="16" fillId="0" borderId="5" xfId="1" applyNumberFormat="1" applyFont="1" applyBorder="1" applyAlignment="1" applyProtection="1">
      <alignment horizontal="center" vertical="center"/>
    </xf>
    <xf numFmtId="0" fontId="16" fillId="0" borderId="5" xfId="1" applyFont="1" applyBorder="1" applyAlignment="1" applyProtection="1">
      <alignment horizontal="center" vertical="center"/>
    </xf>
    <xf numFmtId="0" fontId="14" fillId="0" borderId="2" xfId="1" applyFont="1" applyBorder="1" applyAlignment="1" applyProtection="1">
      <alignment horizontal="center" vertical="center"/>
    </xf>
    <xf numFmtId="0" fontId="14" fillId="0" borderId="5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16" fontId="9" fillId="0" borderId="2" xfId="1" applyNumberFormat="1" applyFont="1" applyBorder="1" applyAlignment="1" applyProtection="1">
      <alignment horizontal="center" vertical="center"/>
    </xf>
    <xf numFmtId="16" fontId="9" fillId="0" borderId="5" xfId="1" applyNumberFormat="1" applyFont="1" applyBorder="1" applyAlignment="1" applyProtection="1">
      <alignment horizontal="center" vertical="center"/>
    </xf>
    <xf numFmtId="16" fontId="14" fillId="0" borderId="2" xfId="1" applyNumberFormat="1" applyFont="1" applyBorder="1" applyAlignment="1" applyProtection="1">
      <alignment horizontal="center" vertical="center"/>
    </xf>
    <xf numFmtId="16" fontId="14" fillId="0" borderId="5" xfId="1" applyNumberFormat="1" applyFon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0" fontId="9" fillId="0" borderId="8" xfId="1" applyFont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11" fillId="0" borderId="8" xfId="1" applyFont="1" applyFill="1" applyBorder="1" applyAlignment="1" applyProtection="1">
      <alignment horizontal="center" vertical="center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5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164" fontId="9" fillId="0" borderId="3" xfId="1" applyNumberFormat="1" applyFont="1" applyBorder="1" applyAlignment="1" applyProtection="1">
      <alignment horizontal="center" vertical="center" wrapText="1"/>
    </xf>
    <xf numFmtId="164" fontId="9" fillId="0" borderId="4" xfId="1" applyNumberFormat="1" applyFont="1" applyBorder="1" applyAlignment="1" applyProtection="1">
      <alignment horizontal="center" vertical="center" wrapText="1"/>
    </xf>
    <xf numFmtId="164" fontId="9" fillId="0" borderId="6" xfId="1" applyNumberFormat="1" applyFont="1" applyBorder="1" applyAlignment="1" applyProtection="1">
      <alignment horizontal="center" vertical="center" wrapText="1"/>
    </xf>
    <xf numFmtId="164" fontId="9" fillId="0" borderId="7" xfId="1" applyNumberFormat="1" applyFont="1" applyBorder="1" applyAlignment="1" applyProtection="1">
      <alignment horizontal="center" vertical="center" wrapText="1"/>
    </xf>
    <xf numFmtId="164" fontId="9" fillId="0" borderId="0" xfId="1" applyNumberFormat="1" applyFont="1" applyAlignment="1" applyProtection="1">
      <alignment horizontal="center" vertical="center" wrapText="1"/>
    </xf>
    <xf numFmtId="164" fontId="9" fillId="0" borderId="1" xfId="1" applyNumberFormat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left" vertical="top" wrapText="1"/>
    </xf>
    <xf numFmtId="0" fontId="9" fillId="0" borderId="5" xfId="1" applyFont="1" applyBorder="1" applyAlignment="1" applyProtection="1">
      <alignment horizontal="left" vertical="top" wrapText="1"/>
    </xf>
    <xf numFmtId="0" fontId="9" fillId="0" borderId="8" xfId="1" applyFont="1" applyBorder="1" applyAlignment="1" applyProtection="1">
      <alignment horizontal="left" vertical="top" wrapText="1"/>
    </xf>
    <xf numFmtId="0" fontId="9" fillId="0" borderId="2" xfId="1" applyFont="1" applyBorder="1" applyAlignment="1" applyProtection="1">
      <alignment horizontal="center" vertical="top" wrapText="1"/>
    </xf>
    <xf numFmtId="0" fontId="9" fillId="0" borderId="5" xfId="1" applyFont="1" applyBorder="1" applyAlignment="1" applyProtection="1">
      <alignment horizontal="center" vertical="top" wrapText="1"/>
    </xf>
    <xf numFmtId="0" fontId="9" fillId="0" borderId="8" xfId="1" applyFont="1" applyBorder="1" applyAlignment="1" applyProtection="1">
      <alignment horizontal="center" vertical="top" wrapText="1"/>
    </xf>
    <xf numFmtId="0" fontId="10" fillId="0" borderId="2" xfId="1" applyFont="1" applyBorder="1" applyAlignment="1" applyProtection="1">
      <alignment horizontal="center" vertical="top" wrapText="1"/>
    </xf>
    <xf numFmtId="0" fontId="10" fillId="0" borderId="5" xfId="1" applyFont="1" applyBorder="1" applyAlignment="1" applyProtection="1">
      <alignment horizontal="center" vertical="top" wrapText="1"/>
    </xf>
    <xf numFmtId="0" fontId="10" fillId="0" borderId="8" xfId="1" applyFont="1" applyBorder="1" applyAlignment="1" applyProtection="1">
      <alignment horizontal="center" vertical="top" wrapText="1"/>
    </xf>
    <xf numFmtId="164" fontId="9" fillId="0" borderId="2" xfId="1" applyNumberFormat="1" applyFont="1" applyFill="1" applyBorder="1" applyAlignment="1" applyProtection="1">
      <alignment horizontal="center" vertical="center" wrapText="1"/>
    </xf>
    <xf numFmtId="164" fontId="9" fillId="0" borderId="5" xfId="1" applyNumberFormat="1" applyFont="1" applyFill="1" applyBorder="1" applyAlignment="1" applyProtection="1">
      <alignment horizontal="center" vertical="center" wrapText="1"/>
    </xf>
    <xf numFmtId="164" fontId="9" fillId="0" borderId="2" xfId="1" applyNumberFormat="1" applyFont="1" applyBorder="1" applyAlignment="1" applyProtection="1">
      <alignment horizontal="center" vertical="center" wrapText="1"/>
    </xf>
    <xf numFmtId="164" fontId="9" fillId="0" borderId="5" xfId="1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1"/>
  <sheetViews>
    <sheetView tabSelected="1" workbookViewId="0">
      <selection activeCell="G7" sqref="G7"/>
    </sheetView>
  </sheetViews>
  <sheetFormatPr defaultColWidth="9.140625" defaultRowHeight="15" x14ac:dyDescent="0.25"/>
  <cols>
    <col min="1" max="1" width="6.5703125" style="59" customWidth="1"/>
    <col min="2" max="2" width="41.7109375" style="59" customWidth="1"/>
    <col min="3" max="3" width="20.85546875" style="60" customWidth="1"/>
    <col min="4" max="4" width="18" style="61" customWidth="1"/>
    <col min="5" max="5" width="14.7109375" style="59" customWidth="1"/>
    <col min="6" max="6" width="15" style="59" customWidth="1"/>
    <col min="7" max="7" width="13.85546875" style="59" customWidth="1"/>
    <col min="8" max="8" width="12.140625" style="59" customWidth="1"/>
    <col min="9" max="9" width="10.85546875" style="59" customWidth="1"/>
    <col min="10" max="10" width="14.28515625" style="59" customWidth="1"/>
    <col min="11" max="11" width="13.5703125" style="59" customWidth="1"/>
    <col min="12" max="12" width="15.140625" style="59" customWidth="1"/>
    <col min="13" max="13" width="13" style="59" customWidth="1"/>
    <col min="14" max="14" width="15.28515625" style="59" customWidth="1"/>
    <col min="15" max="15" width="11.5703125" style="59" customWidth="1"/>
    <col min="16" max="16" width="15" style="59" customWidth="1"/>
    <col min="17" max="17" width="11.5703125" style="59" customWidth="1"/>
    <col min="18" max="18" width="14.42578125" style="59" customWidth="1"/>
    <col min="19" max="19" width="11.5703125" style="59" customWidth="1"/>
    <col min="20" max="20" width="13" style="59" customWidth="1"/>
    <col min="21" max="21" width="11.5703125" style="59" customWidth="1"/>
    <col min="22" max="22" width="14.28515625" style="59" customWidth="1"/>
    <col min="23" max="23" width="11.5703125" style="59" customWidth="1"/>
    <col min="24" max="24" width="15" style="59" customWidth="1"/>
    <col min="25" max="25" width="11.5703125" style="59" customWidth="1"/>
    <col min="26" max="26" width="16.140625" style="59" customWidth="1"/>
    <col min="27" max="27" width="11.5703125" style="59" customWidth="1"/>
    <col min="28" max="28" width="14.85546875" style="59" customWidth="1"/>
    <col min="29" max="29" width="11.5703125" style="59" customWidth="1"/>
    <col min="30" max="30" width="13.42578125" style="59" customWidth="1"/>
    <col min="31" max="31" width="11.5703125" style="59" customWidth="1"/>
    <col min="32" max="32" width="15" style="59" customWidth="1"/>
    <col min="33" max="33" width="11.5703125" style="59" customWidth="1"/>
    <col min="34" max="34" width="38.5703125" style="59" customWidth="1"/>
    <col min="35" max="16384" width="9.140625" style="59"/>
  </cols>
  <sheetData>
    <row r="1" spans="1:35" s="1" customFormat="1" ht="23.25" customHeight="1" x14ac:dyDescent="0.25">
      <c r="C1" s="2"/>
      <c r="D1" s="3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7"/>
      <c r="AE1" s="7"/>
      <c r="AF1" s="7"/>
      <c r="AG1" s="5"/>
      <c r="AH1" s="8"/>
    </row>
    <row r="2" spans="1:35" s="1" customFormat="1" ht="15.75" x14ac:dyDescent="0.25">
      <c r="A2" s="9"/>
      <c r="B2" s="9"/>
      <c r="C2" s="115" t="s">
        <v>0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5" s="1" customFormat="1" ht="27" customHeight="1" x14ac:dyDescent="0.25">
      <c r="A3" s="9"/>
      <c r="B3" s="9"/>
      <c r="C3" s="116" t="s">
        <v>1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"/>
      <c r="U3" s="11"/>
      <c r="V3" s="11"/>
      <c r="W3" s="11"/>
      <c r="X3" s="11"/>
      <c r="Y3" s="11"/>
      <c r="Z3" s="11"/>
      <c r="AA3" s="11"/>
      <c r="AB3" s="11"/>
      <c r="AC3" s="11"/>
      <c r="AD3" s="12"/>
      <c r="AE3" s="12"/>
      <c r="AF3" s="12"/>
      <c r="AG3" s="12" t="s">
        <v>2</v>
      </c>
      <c r="AH3" s="12"/>
    </row>
    <row r="4" spans="1:35" s="1" customFormat="1" ht="15" customHeight="1" x14ac:dyDescent="0.25">
      <c r="A4" s="117" t="s">
        <v>3</v>
      </c>
      <c r="B4" s="120" t="s">
        <v>4</v>
      </c>
      <c r="C4" s="123" t="s">
        <v>5</v>
      </c>
      <c r="D4" s="126" t="s">
        <v>6</v>
      </c>
      <c r="E4" s="128" t="s">
        <v>6</v>
      </c>
      <c r="F4" s="128" t="s">
        <v>7</v>
      </c>
      <c r="G4" s="128" t="s">
        <v>8</v>
      </c>
      <c r="H4" s="111" t="s">
        <v>9</v>
      </c>
      <c r="I4" s="112"/>
      <c r="J4" s="111" t="s">
        <v>10</v>
      </c>
      <c r="K4" s="112"/>
      <c r="L4" s="111" t="s">
        <v>11</v>
      </c>
      <c r="M4" s="112"/>
      <c r="N4" s="111" t="s">
        <v>12</v>
      </c>
      <c r="O4" s="112"/>
      <c r="P4" s="111" t="s">
        <v>13</v>
      </c>
      <c r="Q4" s="112"/>
      <c r="R4" s="111" t="s">
        <v>14</v>
      </c>
      <c r="S4" s="112"/>
      <c r="T4" s="111" t="s">
        <v>15</v>
      </c>
      <c r="U4" s="112"/>
      <c r="V4" s="111" t="s">
        <v>16</v>
      </c>
      <c r="W4" s="112"/>
      <c r="X4" s="111" t="s">
        <v>17</v>
      </c>
      <c r="Y4" s="112"/>
      <c r="Z4" s="111" t="s">
        <v>18</v>
      </c>
      <c r="AA4" s="112"/>
      <c r="AB4" s="111" t="s">
        <v>19</v>
      </c>
      <c r="AC4" s="112"/>
      <c r="AD4" s="111" t="s">
        <v>20</v>
      </c>
      <c r="AE4" s="112"/>
      <c r="AF4" s="111" t="s">
        <v>21</v>
      </c>
      <c r="AG4" s="112"/>
      <c r="AH4" s="102" t="s">
        <v>22</v>
      </c>
    </row>
    <row r="5" spans="1:35" s="1" customFormat="1" ht="39" customHeight="1" x14ac:dyDescent="0.25">
      <c r="A5" s="118"/>
      <c r="B5" s="121"/>
      <c r="C5" s="124"/>
      <c r="D5" s="127"/>
      <c r="E5" s="129"/>
      <c r="F5" s="129"/>
      <c r="G5" s="129"/>
      <c r="H5" s="113"/>
      <c r="I5" s="114"/>
      <c r="J5" s="113"/>
      <c r="K5" s="114"/>
      <c r="L5" s="113"/>
      <c r="M5" s="114"/>
      <c r="N5" s="113"/>
      <c r="O5" s="114"/>
      <c r="P5" s="113"/>
      <c r="Q5" s="114"/>
      <c r="R5" s="113"/>
      <c r="S5" s="114"/>
      <c r="T5" s="113"/>
      <c r="U5" s="114"/>
      <c r="V5" s="113"/>
      <c r="W5" s="114"/>
      <c r="X5" s="113"/>
      <c r="Y5" s="114"/>
      <c r="Z5" s="113"/>
      <c r="AA5" s="114"/>
      <c r="AB5" s="113"/>
      <c r="AC5" s="114"/>
      <c r="AD5" s="113"/>
      <c r="AE5" s="114"/>
      <c r="AF5" s="113"/>
      <c r="AG5" s="114"/>
      <c r="AH5" s="103"/>
    </row>
    <row r="6" spans="1:35" s="1" customFormat="1" ht="64.5" customHeight="1" x14ac:dyDescent="0.25">
      <c r="A6" s="119"/>
      <c r="B6" s="122"/>
      <c r="C6" s="125"/>
      <c r="D6" s="13">
        <v>2025</v>
      </c>
      <c r="E6" s="14">
        <v>45717</v>
      </c>
      <c r="F6" s="14">
        <v>45717</v>
      </c>
      <c r="G6" s="14">
        <v>45717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25</v>
      </c>
      <c r="M6" s="15" t="s">
        <v>26</v>
      </c>
      <c r="N6" s="15" t="s">
        <v>25</v>
      </c>
      <c r="O6" s="15" t="s">
        <v>26</v>
      </c>
      <c r="P6" s="15" t="s">
        <v>25</v>
      </c>
      <c r="Q6" s="15" t="s">
        <v>26</v>
      </c>
      <c r="R6" s="15" t="s">
        <v>25</v>
      </c>
      <c r="S6" s="15" t="s">
        <v>26</v>
      </c>
      <c r="T6" s="15" t="s">
        <v>25</v>
      </c>
      <c r="U6" s="15" t="s">
        <v>26</v>
      </c>
      <c r="V6" s="15" t="s">
        <v>25</v>
      </c>
      <c r="W6" s="15" t="s">
        <v>26</v>
      </c>
      <c r="X6" s="15" t="s">
        <v>25</v>
      </c>
      <c r="Y6" s="15" t="s">
        <v>26</v>
      </c>
      <c r="Z6" s="15" t="s">
        <v>25</v>
      </c>
      <c r="AA6" s="15" t="s">
        <v>26</v>
      </c>
      <c r="AB6" s="15" t="s">
        <v>25</v>
      </c>
      <c r="AC6" s="15" t="s">
        <v>26</v>
      </c>
      <c r="AD6" s="15" t="s">
        <v>25</v>
      </c>
      <c r="AE6" s="15" t="s">
        <v>26</v>
      </c>
      <c r="AF6" s="15" t="s">
        <v>25</v>
      </c>
      <c r="AG6" s="15" t="s">
        <v>26</v>
      </c>
      <c r="AH6" s="104"/>
    </row>
    <row r="7" spans="1:35" s="18" customFormat="1" ht="15.75" x14ac:dyDescent="0.25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6">
        <v>32</v>
      </c>
      <c r="AG7" s="16">
        <v>33</v>
      </c>
      <c r="AH7" s="16">
        <v>34</v>
      </c>
    </row>
    <row r="8" spans="1:35" s="23" customFormat="1" ht="31.5" customHeight="1" x14ac:dyDescent="0.25">
      <c r="A8" s="105"/>
      <c r="B8" s="108" t="s">
        <v>27</v>
      </c>
      <c r="C8" s="19" t="s">
        <v>28</v>
      </c>
      <c r="D8" s="20">
        <f>D9+D10+D12+D11</f>
        <v>5432335.3709999993</v>
      </c>
      <c r="E8" s="20">
        <f t="shared" ref="E8:G8" si="0">E9+E10+E12+E11</f>
        <v>338750.18900000001</v>
      </c>
      <c r="F8" s="20">
        <f t="shared" si="0"/>
        <v>128166.97200000001</v>
      </c>
      <c r="G8" s="20">
        <f t="shared" si="0"/>
        <v>128166.97200000001</v>
      </c>
      <c r="H8" s="20">
        <f>IFERROR(G8/D8*100,0)</f>
        <v>2.3593346737060283</v>
      </c>
      <c r="I8" s="20">
        <f>IFERROR(G8/E8*100,0)</f>
        <v>37.835247377529882</v>
      </c>
      <c r="J8" s="21">
        <f>J9+J10+J12+J11</f>
        <v>338750.18900000001</v>
      </c>
      <c r="K8" s="21">
        <f t="shared" ref="K8:AG8" si="1">K9+K10+K12+K11</f>
        <v>128166.97200000001</v>
      </c>
      <c r="L8" s="21">
        <f t="shared" si="1"/>
        <v>452988.34800000006</v>
      </c>
      <c r="M8" s="21">
        <f t="shared" si="1"/>
        <v>0</v>
      </c>
      <c r="N8" s="21">
        <f t="shared" si="1"/>
        <v>372866.77500000002</v>
      </c>
      <c r="O8" s="21">
        <f t="shared" si="1"/>
        <v>0</v>
      </c>
      <c r="P8" s="21">
        <f t="shared" si="1"/>
        <v>338792.55199999997</v>
      </c>
      <c r="Q8" s="21">
        <f t="shared" si="1"/>
        <v>0</v>
      </c>
      <c r="R8" s="21">
        <f t="shared" si="1"/>
        <v>518858.12499999994</v>
      </c>
      <c r="S8" s="21">
        <f t="shared" si="1"/>
        <v>0</v>
      </c>
      <c r="T8" s="21">
        <f t="shared" si="1"/>
        <v>362063.61900000001</v>
      </c>
      <c r="U8" s="21">
        <f t="shared" si="1"/>
        <v>0</v>
      </c>
      <c r="V8" s="21">
        <f t="shared" si="1"/>
        <v>242964.15700000001</v>
      </c>
      <c r="W8" s="21">
        <f t="shared" si="1"/>
        <v>0</v>
      </c>
      <c r="X8" s="21">
        <f t="shared" si="1"/>
        <v>257966.965</v>
      </c>
      <c r="Y8" s="21">
        <f t="shared" si="1"/>
        <v>0</v>
      </c>
      <c r="Z8" s="21">
        <f t="shared" si="1"/>
        <v>279334.68400000001</v>
      </c>
      <c r="AA8" s="21">
        <f t="shared" si="1"/>
        <v>0</v>
      </c>
      <c r="AB8" s="21">
        <f t="shared" si="1"/>
        <v>353252.674</v>
      </c>
      <c r="AC8" s="21">
        <f t="shared" si="1"/>
        <v>0</v>
      </c>
      <c r="AD8" s="21">
        <f t="shared" si="1"/>
        <v>356404.52600000007</v>
      </c>
      <c r="AE8" s="21">
        <f t="shared" si="1"/>
        <v>0</v>
      </c>
      <c r="AF8" s="21">
        <f t="shared" si="1"/>
        <v>1558092.7570000002</v>
      </c>
      <c r="AG8" s="21">
        <f t="shared" si="1"/>
        <v>0</v>
      </c>
      <c r="AH8" s="22"/>
    </row>
    <row r="9" spans="1:35" s="27" customFormat="1" ht="26.25" customHeight="1" x14ac:dyDescent="0.25">
      <c r="A9" s="106"/>
      <c r="B9" s="109"/>
      <c r="C9" s="24" t="s">
        <v>29</v>
      </c>
      <c r="D9" s="25">
        <f>J9+L9+N9+P9+R9+T9+V9+X9+Z9+AB9+AD9+AF9</f>
        <v>144798.79300000001</v>
      </c>
      <c r="E9" s="25">
        <f>J9</f>
        <v>10494.374</v>
      </c>
      <c r="F9" s="25">
        <f>G9</f>
        <v>0</v>
      </c>
      <c r="G9" s="25">
        <f>K9+M9+O9+Q9+S9+U9+W9+Y9+AA9+AC9+AE9+AG9</f>
        <v>0</v>
      </c>
      <c r="H9" s="25">
        <f t="shared" ref="H9" si="2">IFERROR(G9/D9*100,0)</f>
        <v>0</v>
      </c>
      <c r="I9" s="25">
        <f t="shared" ref="I9" si="3">IFERROR(G9/E9*100,0)</f>
        <v>0</v>
      </c>
      <c r="J9" s="25">
        <f>J15+J19+J33</f>
        <v>10494.374</v>
      </c>
      <c r="K9" s="25">
        <f t="shared" ref="K9:AG9" si="4">K15+K19+K33</f>
        <v>0</v>
      </c>
      <c r="L9" s="25">
        <f t="shared" si="4"/>
        <v>12193.716999999999</v>
      </c>
      <c r="M9" s="25">
        <f t="shared" si="4"/>
        <v>0</v>
      </c>
      <c r="N9" s="25">
        <f t="shared" si="4"/>
        <v>16575.954999999998</v>
      </c>
      <c r="O9" s="25">
        <f t="shared" si="4"/>
        <v>0</v>
      </c>
      <c r="P9" s="25">
        <f t="shared" si="4"/>
        <v>17827.411</v>
      </c>
      <c r="Q9" s="25">
        <f t="shared" si="4"/>
        <v>0</v>
      </c>
      <c r="R9" s="25">
        <f t="shared" si="4"/>
        <v>12235.984</v>
      </c>
      <c r="S9" s="25">
        <f t="shared" si="4"/>
        <v>0</v>
      </c>
      <c r="T9" s="25">
        <f t="shared" si="4"/>
        <v>10459.123</v>
      </c>
      <c r="U9" s="25">
        <f t="shared" si="4"/>
        <v>0</v>
      </c>
      <c r="V9" s="25">
        <f t="shared" si="4"/>
        <v>9112.9679999999989</v>
      </c>
      <c r="W9" s="25">
        <f t="shared" si="4"/>
        <v>0</v>
      </c>
      <c r="X9" s="25">
        <f t="shared" si="4"/>
        <v>9112.9679999999989</v>
      </c>
      <c r="Y9" s="25">
        <f t="shared" si="4"/>
        <v>0</v>
      </c>
      <c r="Z9" s="25">
        <f t="shared" si="4"/>
        <v>10871.407999999999</v>
      </c>
      <c r="AA9" s="25">
        <f t="shared" si="4"/>
        <v>0</v>
      </c>
      <c r="AB9" s="25">
        <f t="shared" si="4"/>
        <v>12168.909</v>
      </c>
      <c r="AC9" s="25">
        <f t="shared" si="4"/>
        <v>0</v>
      </c>
      <c r="AD9" s="25">
        <f t="shared" si="4"/>
        <v>11944.182999999999</v>
      </c>
      <c r="AE9" s="25">
        <f t="shared" si="4"/>
        <v>0</v>
      </c>
      <c r="AF9" s="25">
        <f t="shared" si="4"/>
        <v>11801.793</v>
      </c>
      <c r="AG9" s="25">
        <f t="shared" si="4"/>
        <v>0</v>
      </c>
      <c r="AH9" s="26"/>
    </row>
    <row r="10" spans="1:35" s="27" customFormat="1" ht="40.5" customHeight="1" x14ac:dyDescent="0.25">
      <c r="A10" s="106"/>
      <c r="B10" s="109"/>
      <c r="C10" s="24" t="s">
        <v>30</v>
      </c>
      <c r="D10" s="25">
        <f t="shared" ref="D10:D12" si="5">J10+L10+N10+P10+R10+T10+V10+X10+Z10+AB10+AD10+AF10</f>
        <v>3933245.6869999999</v>
      </c>
      <c r="E10" s="25">
        <f t="shared" ref="E10:E12" si="6">J10</f>
        <v>206861.334</v>
      </c>
      <c r="F10" s="25">
        <f t="shared" ref="F10:F12" si="7">G10</f>
        <v>39543.840000000004</v>
      </c>
      <c r="G10" s="25">
        <f t="shared" ref="G10:G12" si="8">K10+M10+O10+Q10+S10+U10+W10+Y10+AA10+AC10+AE10+AG10</f>
        <v>39543.840000000004</v>
      </c>
      <c r="H10" s="25">
        <f>IFERROR(G10/D10*100,0)</f>
        <v>1.0053742671274937</v>
      </c>
      <c r="I10" s="25">
        <f>IFERROR(G10/E10*100,0)</f>
        <v>19.116109925115346</v>
      </c>
      <c r="J10" s="25">
        <f>J16+J20+J34+J70</f>
        <v>206861.334</v>
      </c>
      <c r="K10" s="25">
        <f t="shared" ref="K10:AG10" si="9">K16+K20+K34+K70</f>
        <v>39543.840000000004</v>
      </c>
      <c r="L10" s="25">
        <f t="shared" si="9"/>
        <v>346228.228</v>
      </c>
      <c r="M10" s="25">
        <f t="shared" si="9"/>
        <v>0</v>
      </c>
      <c r="N10" s="25">
        <f t="shared" si="9"/>
        <v>277461.73700000002</v>
      </c>
      <c r="O10" s="25">
        <f t="shared" si="9"/>
        <v>0</v>
      </c>
      <c r="P10" s="25">
        <f t="shared" si="9"/>
        <v>246233.215</v>
      </c>
      <c r="Q10" s="25">
        <f t="shared" si="9"/>
        <v>0</v>
      </c>
      <c r="R10" s="25">
        <f t="shared" si="9"/>
        <v>423229.21299999993</v>
      </c>
      <c r="S10" s="25">
        <f t="shared" si="9"/>
        <v>0</v>
      </c>
      <c r="T10" s="25">
        <f t="shared" si="9"/>
        <v>278135.81799999997</v>
      </c>
      <c r="U10" s="25">
        <f t="shared" si="9"/>
        <v>0</v>
      </c>
      <c r="V10" s="25">
        <f t="shared" si="9"/>
        <v>181612.85700000002</v>
      </c>
      <c r="W10" s="25">
        <f t="shared" si="9"/>
        <v>0</v>
      </c>
      <c r="X10" s="25">
        <f t="shared" si="9"/>
        <v>155562.704</v>
      </c>
      <c r="Y10" s="25">
        <f t="shared" si="9"/>
        <v>0</v>
      </c>
      <c r="Z10" s="25">
        <f t="shared" si="9"/>
        <v>216153.39199999999</v>
      </c>
      <c r="AA10" s="25">
        <f t="shared" si="9"/>
        <v>0</v>
      </c>
      <c r="AB10" s="25">
        <f t="shared" si="9"/>
        <v>269113.55</v>
      </c>
      <c r="AC10" s="25">
        <f t="shared" si="9"/>
        <v>0</v>
      </c>
      <c r="AD10" s="25">
        <f t="shared" si="9"/>
        <v>280880.37100000004</v>
      </c>
      <c r="AE10" s="25">
        <f t="shared" si="9"/>
        <v>0</v>
      </c>
      <c r="AF10" s="25">
        <f t="shared" si="9"/>
        <v>1051773.2680000002</v>
      </c>
      <c r="AG10" s="25">
        <f t="shared" si="9"/>
        <v>0</v>
      </c>
      <c r="AH10" s="26"/>
    </row>
    <row r="11" spans="1:35" s="27" customFormat="1" ht="40.5" customHeight="1" x14ac:dyDescent="0.25">
      <c r="A11" s="106"/>
      <c r="B11" s="109"/>
      <c r="C11" s="24" t="s">
        <v>31</v>
      </c>
      <c r="D11" s="25">
        <f t="shared" si="5"/>
        <v>1237295.993</v>
      </c>
      <c r="E11" s="25">
        <f t="shared" si="6"/>
        <v>90032.301000000007</v>
      </c>
      <c r="F11" s="25">
        <f t="shared" si="7"/>
        <v>82904.210000000006</v>
      </c>
      <c r="G11" s="25">
        <f t="shared" si="8"/>
        <v>82904.210000000006</v>
      </c>
      <c r="H11" s="25">
        <f>IFERROR(G11/D11*100,0)</f>
        <v>6.7004346954189167</v>
      </c>
      <c r="I11" s="25">
        <f>IFERROR(G11/E11*100,0)</f>
        <v>92.082740393361703</v>
      </c>
      <c r="J11" s="25">
        <f>J17+J21+J35+J71+J77+J90+J97</f>
        <v>90032.301000000007</v>
      </c>
      <c r="K11" s="25">
        <f t="shared" ref="K11:AG11" si="10">K17+K21+K35+K71+K77+K90+K97</f>
        <v>82904.210000000006</v>
      </c>
      <c r="L11" s="25">
        <f t="shared" si="10"/>
        <v>80675.073000000019</v>
      </c>
      <c r="M11" s="25">
        <f t="shared" si="10"/>
        <v>0</v>
      </c>
      <c r="N11" s="25">
        <f t="shared" si="10"/>
        <v>67929.822000000015</v>
      </c>
      <c r="O11" s="25">
        <f t="shared" si="10"/>
        <v>0</v>
      </c>
      <c r="P11" s="25">
        <f t="shared" si="10"/>
        <v>65027.457999999999</v>
      </c>
      <c r="Q11" s="25">
        <f t="shared" si="10"/>
        <v>0</v>
      </c>
      <c r="R11" s="25">
        <f t="shared" si="10"/>
        <v>74661.574999999997</v>
      </c>
      <c r="S11" s="25">
        <f t="shared" si="10"/>
        <v>0</v>
      </c>
      <c r="T11" s="25">
        <f t="shared" si="10"/>
        <v>66962.009999999995</v>
      </c>
      <c r="U11" s="25">
        <f t="shared" si="10"/>
        <v>0</v>
      </c>
      <c r="V11" s="25">
        <f t="shared" si="10"/>
        <v>46072.86</v>
      </c>
      <c r="W11" s="25">
        <f t="shared" si="10"/>
        <v>0</v>
      </c>
      <c r="X11" s="25">
        <f t="shared" si="10"/>
        <v>87318.978000000003</v>
      </c>
      <c r="Y11" s="25">
        <f t="shared" si="10"/>
        <v>0</v>
      </c>
      <c r="Z11" s="25">
        <f t="shared" si="10"/>
        <v>46329.953000000001</v>
      </c>
      <c r="AA11" s="25">
        <f t="shared" si="10"/>
        <v>0</v>
      </c>
      <c r="AB11" s="25">
        <f t="shared" si="10"/>
        <v>65085.595000000001</v>
      </c>
      <c r="AC11" s="25">
        <f t="shared" si="10"/>
        <v>0</v>
      </c>
      <c r="AD11" s="25">
        <f t="shared" si="10"/>
        <v>57590.290999999997</v>
      </c>
      <c r="AE11" s="25">
        <f t="shared" si="10"/>
        <v>0</v>
      </c>
      <c r="AF11" s="25">
        <f t="shared" si="10"/>
        <v>489610.07699999999</v>
      </c>
      <c r="AG11" s="25">
        <f t="shared" si="10"/>
        <v>0</v>
      </c>
      <c r="AH11" s="26"/>
    </row>
    <row r="12" spans="1:35" s="27" customFormat="1" ht="34.5" customHeight="1" x14ac:dyDescent="0.25">
      <c r="A12" s="107"/>
      <c r="B12" s="110"/>
      <c r="C12" s="24" t="s">
        <v>32</v>
      </c>
      <c r="D12" s="25">
        <f t="shared" si="5"/>
        <v>116994.898</v>
      </c>
      <c r="E12" s="25">
        <f t="shared" si="6"/>
        <v>31362.18</v>
      </c>
      <c r="F12" s="25">
        <f t="shared" si="7"/>
        <v>5718.9219999999996</v>
      </c>
      <c r="G12" s="25">
        <f t="shared" si="8"/>
        <v>5718.9219999999996</v>
      </c>
      <c r="H12" s="25">
        <f>IFERROR(G12/D12*100,0)</f>
        <v>4.8881806794686034</v>
      </c>
      <c r="I12" s="25">
        <f>IFERROR(G12/E12*100,0)</f>
        <v>18.23509080044818</v>
      </c>
      <c r="J12" s="25">
        <f>J36</f>
        <v>31362.18</v>
      </c>
      <c r="K12" s="25">
        <f t="shared" ref="K12:AG12" si="11">K36</f>
        <v>5718.9219999999996</v>
      </c>
      <c r="L12" s="25">
        <f t="shared" si="11"/>
        <v>13891.33</v>
      </c>
      <c r="M12" s="25">
        <f t="shared" si="11"/>
        <v>0</v>
      </c>
      <c r="N12" s="25">
        <f t="shared" si="11"/>
        <v>10899.261</v>
      </c>
      <c r="O12" s="25">
        <f t="shared" si="11"/>
        <v>0</v>
      </c>
      <c r="P12" s="25">
        <f t="shared" si="11"/>
        <v>9704.4680000000008</v>
      </c>
      <c r="Q12" s="25">
        <f t="shared" si="11"/>
        <v>0</v>
      </c>
      <c r="R12" s="25">
        <f t="shared" si="11"/>
        <v>8731.3529999999992</v>
      </c>
      <c r="S12" s="25">
        <f t="shared" si="11"/>
        <v>0</v>
      </c>
      <c r="T12" s="25">
        <f t="shared" si="11"/>
        <v>6506.6679999999997</v>
      </c>
      <c r="U12" s="25">
        <f t="shared" si="11"/>
        <v>0</v>
      </c>
      <c r="V12" s="25">
        <f t="shared" si="11"/>
        <v>6165.4719999999998</v>
      </c>
      <c r="W12" s="25">
        <f t="shared" si="11"/>
        <v>0</v>
      </c>
      <c r="X12" s="25">
        <f t="shared" si="11"/>
        <v>5972.3149999999996</v>
      </c>
      <c r="Y12" s="25">
        <f t="shared" si="11"/>
        <v>0</v>
      </c>
      <c r="Z12" s="25">
        <f t="shared" si="11"/>
        <v>5979.9309999999996</v>
      </c>
      <c r="AA12" s="25">
        <f t="shared" si="11"/>
        <v>0</v>
      </c>
      <c r="AB12" s="25">
        <f t="shared" si="11"/>
        <v>6884.62</v>
      </c>
      <c r="AC12" s="25">
        <f t="shared" si="11"/>
        <v>0</v>
      </c>
      <c r="AD12" s="25">
        <f t="shared" si="11"/>
        <v>5989.6809999999996</v>
      </c>
      <c r="AE12" s="25">
        <f t="shared" si="11"/>
        <v>0</v>
      </c>
      <c r="AF12" s="25">
        <f t="shared" si="11"/>
        <v>4907.6190000000024</v>
      </c>
      <c r="AG12" s="25">
        <f t="shared" si="11"/>
        <v>0</v>
      </c>
      <c r="AH12" s="26"/>
    </row>
    <row r="13" spans="1:35" s="30" customFormat="1" ht="18.75" customHeight="1" x14ac:dyDescent="0.25">
      <c r="A13" s="28"/>
      <c r="B13" s="62" t="s">
        <v>33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4"/>
      <c r="AH13" s="29"/>
    </row>
    <row r="14" spans="1:35" s="35" customFormat="1" ht="23.25" customHeight="1" x14ac:dyDescent="0.25">
      <c r="A14" s="76" t="s">
        <v>34</v>
      </c>
      <c r="B14" s="82" t="s">
        <v>35</v>
      </c>
      <c r="C14" s="31" t="s">
        <v>28</v>
      </c>
      <c r="D14" s="20">
        <f>D16+D17+D15</f>
        <v>1771629.8840000001</v>
      </c>
      <c r="E14" s="32">
        <f t="shared" ref="E14:AG14" si="12">E16+E17+E15</f>
        <v>0</v>
      </c>
      <c r="F14" s="32">
        <f t="shared" si="12"/>
        <v>0</v>
      </c>
      <c r="G14" s="32">
        <f t="shared" si="12"/>
        <v>0</v>
      </c>
      <c r="H14" s="32">
        <f t="shared" ref="H14:H18" si="13">IFERROR(G14/D14*100,0)</f>
        <v>0</v>
      </c>
      <c r="I14" s="32">
        <f t="shared" ref="I14:I18" si="14">IFERROR(G14/E14*100,0)</f>
        <v>0</v>
      </c>
      <c r="J14" s="32">
        <f t="shared" si="12"/>
        <v>0</v>
      </c>
      <c r="K14" s="32">
        <f t="shared" si="12"/>
        <v>0</v>
      </c>
      <c r="L14" s="32">
        <f t="shared" si="12"/>
        <v>0</v>
      </c>
      <c r="M14" s="32">
        <f t="shared" si="12"/>
        <v>0</v>
      </c>
      <c r="N14" s="32">
        <f t="shared" si="12"/>
        <v>11388.798999999999</v>
      </c>
      <c r="O14" s="32">
        <f t="shared" si="12"/>
        <v>0</v>
      </c>
      <c r="P14" s="32">
        <f t="shared" si="12"/>
        <v>15185.065000000001</v>
      </c>
      <c r="Q14" s="32">
        <f t="shared" si="12"/>
        <v>0</v>
      </c>
      <c r="R14" s="32">
        <f t="shared" si="12"/>
        <v>34166.399000000005</v>
      </c>
      <c r="S14" s="32">
        <f t="shared" si="12"/>
        <v>0</v>
      </c>
      <c r="T14" s="32">
        <f t="shared" si="12"/>
        <v>45555.199999999997</v>
      </c>
      <c r="U14" s="32">
        <f t="shared" si="12"/>
        <v>0</v>
      </c>
      <c r="V14" s="32">
        <f t="shared" si="12"/>
        <v>53147.733</v>
      </c>
      <c r="W14" s="32">
        <f t="shared" si="12"/>
        <v>0</v>
      </c>
      <c r="X14" s="32">
        <f t="shared" si="12"/>
        <v>63777.280000000006</v>
      </c>
      <c r="Y14" s="32">
        <f t="shared" si="12"/>
        <v>0</v>
      </c>
      <c r="Z14" s="32">
        <f t="shared" si="12"/>
        <v>80480.854000000007</v>
      </c>
      <c r="AA14" s="32">
        <f t="shared" si="12"/>
        <v>0</v>
      </c>
      <c r="AB14" s="32">
        <f t="shared" si="12"/>
        <v>136665.60200000001</v>
      </c>
      <c r="AC14" s="32">
        <f t="shared" si="12"/>
        <v>0</v>
      </c>
      <c r="AD14" s="32">
        <f t="shared" si="12"/>
        <v>167035.73500000002</v>
      </c>
      <c r="AE14" s="32">
        <f t="shared" si="12"/>
        <v>0</v>
      </c>
      <c r="AF14" s="32">
        <f>AF16+AF17+AF15</f>
        <v>1164227.2170000002</v>
      </c>
      <c r="AG14" s="32">
        <f t="shared" si="12"/>
        <v>0</v>
      </c>
      <c r="AH14" s="33"/>
      <c r="AI14" s="34"/>
    </row>
    <row r="15" spans="1:35" s="35" customFormat="1" ht="17.25" customHeight="1" x14ac:dyDescent="0.25">
      <c r="A15" s="77"/>
      <c r="B15" s="83"/>
      <c r="C15" s="36" t="s">
        <v>29</v>
      </c>
      <c r="D15" s="25">
        <f>SUM(J15,L15,N15,P15,R15,T15,V15,X15,Z15,AB15,AD15,AF15)</f>
        <v>11083.798000000001</v>
      </c>
      <c r="E15" s="37">
        <f>J15</f>
        <v>0</v>
      </c>
      <c r="F15" s="37">
        <f>G15</f>
        <v>0</v>
      </c>
      <c r="G15" s="37">
        <f>SUM(K15,M15,O15,Q15,S15,U15,W15,Y15,AA15,AC15,AE15,AG15)</f>
        <v>0</v>
      </c>
      <c r="H15" s="37">
        <f t="shared" si="13"/>
        <v>0</v>
      </c>
      <c r="I15" s="37">
        <f t="shared" si="14"/>
        <v>0</v>
      </c>
      <c r="J15" s="37">
        <v>0</v>
      </c>
      <c r="K15" s="37">
        <v>0</v>
      </c>
      <c r="L15" s="37">
        <v>0</v>
      </c>
      <c r="M15" s="37">
        <v>0</v>
      </c>
      <c r="N15" s="37">
        <v>4509.9639999999999</v>
      </c>
      <c r="O15" s="37">
        <v>0</v>
      </c>
      <c r="P15" s="37">
        <v>6013.2860000000001</v>
      </c>
      <c r="Q15" s="37">
        <v>0</v>
      </c>
      <c r="R15" s="37">
        <v>560.548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v>0</v>
      </c>
      <c r="AH15" s="33"/>
      <c r="AI15" s="34"/>
    </row>
    <row r="16" spans="1:35" s="35" customFormat="1" ht="37.5" customHeight="1" x14ac:dyDescent="0.25">
      <c r="A16" s="77"/>
      <c r="B16" s="83"/>
      <c r="C16" s="36" t="s">
        <v>30</v>
      </c>
      <c r="D16" s="25">
        <f>SUM(J16,L16,N16,P16,R16,T16,V16,X16,Z16,AB16,AD16,AF16)</f>
        <v>1274966.0950000002</v>
      </c>
      <c r="E16" s="37">
        <f>J16</f>
        <v>0</v>
      </c>
      <c r="F16" s="37">
        <f>G16</f>
        <v>0</v>
      </c>
      <c r="G16" s="37">
        <f>SUM(K16,M16,O16,Q16,S16,U16,W16,Y16,AA16,AC16,AE16,AG16)</f>
        <v>0</v>
      </c>
      <c r="H16" s="37">
        <f t="shared" si="13"/>
        <v>0</v>
      </c>
      <c r="I16" s="37">
        <f t="shared" si="14"/>
        <v>0</v>
      </c>
      <c r="J16" s="38">
        <v>0</v>
      </c>
      <c r="K16" s="38">
        <v>0</v>
      </c>
      <c r="L16" s="38">
        <v>0</v>
      </c>
      <c r="M16" s="38">
        <v>0</v>
      </c>
      <c r="N16" s="38">
        <v>5739.9549999999999</v>
      </c>
      <c r="O16" s="38">
        <v>0</v>
      </c>
      <c r="P16" s="38">
        <v>7653.2730000000001</v>
      </c>
      <c r="Q16" s="38">
        <v>0</v>
      </c>
      <c r="R16" s="38">
        <v>30189.210999999999</v>
      </c>
      <c r="S16" s="38">
        <v>0</v>
      </c>
      <c r="T16" s="38">
        <v>40999.68</v>
      </c>
      <c r="U16" s="38">
        <v>0</v>
      </c>
      <c r="V16" s="38">
        <v>47832.959999999999</v>
      </c>
      <c r="W16" s="38">
        <v>0</v>
      </c>
      <c r="X16" s="38">
        <v>57399.552000000003</v>
      </c>
      <c r="Y16" s="38">
        <v>0</v>
      </c>
      <c r="Z16" s="38">
        <v>72432.769</v>
      </c>
      <c r="AA16" s="38">
        <v>0</v>
      </c>
      <c r="AB16" s="38">
        <v>122999.042</v>
      </c>
      <c r="AC16" s="38">
        <v>0</v>
      </c>
      <c r="AD16" s="38">
        <v>150332.16200000001</v>
      </c>
      <c r="AE16" s="38">
        <v>0</v>
      </c>
      <c r="AF16" s="38">
        <v>739387.49100000004</v>
      </c>
      <c r="AG16" s="38">
        <v>0</v>
      </c>
      <c r="AH16" s="33"/>
      <c r="AI16" s="34"/>
    </row>
    <row r="17" spans="1:35" s="30" customFormat="1" ht="33" customHeight="1" x14ac:dyDescent="0.25">
      <c r="A17" s="78"/>
      <c r="B17" s="84"/>
      <c r="C17" s="36" t="s">
        <v>31</v>
      </c>
      <c r="D17" s="25">
        <f>SUM(J17,L17,N17,P17,R17,T17,V17,X17,Z17,AB17,AD17,AF17)</f>
        <v>485579.99100000004</v>
      </c>
      <c r="E17" s="37">
        <f>J17</f>
        <v>0</v>
      </c>
      <c r="F17" s="37">
        <f>G17</f>
        <v>0</v>
      </c>
      <c r="G17" s="37">
        <f>SUM(K17,M17,O17,Q17,S17,U17,W17,Y17,AA17,AC17,AE17,AG17)</f>
        <v>0</v>
      </c>
      <c r="H17" s="37">
        <f t="shared" si="13"/>
        <v>0</v>
      </c>
      <c r="I17" s="37">
        <f t="shared" si="14"/>
        <v>0</v>
      </c>
      <c r="J17" s="39">
        <v>0</v>
      </c>
      <c r="K17" s="39">
        <v>0</v>
      </c>
      <c r="L17" s="39">
        <v>0</v>
      </c>
      <c r="M17" s="39">
        <v>0</v>
      </c>
      <c r="N17" s="39">
        <v>1138.8800000000001</v>
      </c>
      <c r="O17" s="39">
        <v>0</v>
      </c>
      <c r="P17" s="39">
        <v>1518.5060000000001</v>
      </c>
      <c r="Q17" s="39">
        <v>0</v>
      </c>
      <c r="R17" s="39">
        <v>3416.64</v>
      </c>
      <c r="S17" s="39">
        <v>0</v>
      </c>
      <c r="T17" s="39">
        <v>4555.5200000000004</v>
      </c>
      <c r="U17" s="39">
        <v>0</v>
      </c>
      <c r="V17" s="39">
        <v>5314.7730000000001</v>
      </c>
      <c r="W17" s="39">
        <v>0</v>
      </c>
      <c r="X17" s="39">
        <v>6377.7280000000001</v>
      </c>
      <c r="Y17" s="39">
        <v>0</v>
      </c>
      <c r="Z17" s="39">
        <v>8048.085</v>
      </c>
      <c r="AA17" s="39">
        <v>0</v>
      </c>
      <c r="AB17" s="39">
        <v>13666.56</v>
      </c>
      <c r="AC17" s="39">
        <v>0</v>
      </c>
      <c r="AD17" s="39">
        <v>16703.573</v>
      </c>
      <c r="AE17" s="39">
        <v>0</v>
      </c>
      <c r="AF17" s="39">
        <v>424839.72600000002</v>
      </c>
      <c r="AG17" s="39">
        <v>0</v>
      </c>
      <c r="AH17" s="29"/>
      <c r="AI17" s="40"/>
    </row>
    <row r="18" spans="1:35" s="30" customFormat="1" ht="27.75" customHeight="1" x14ac:dyDescent="0.25">
      <c r="A18" s="98" t="s">
        <v>36</v>
      </c>
      <c r="B18" s="82" t="s">
        <v>37</v>
      </c>
      <c r="C18" s="31" t="s">
        <v>28</v>
      </c>
      <c r="D18" s="20">
        <f>D21+D20+D19</f>
        <v>110081.49999999997</v>
      </c>
      <c r="E18" s="20">
        <f t="shared" ref="E18:G18" si="15">E21+E20+E19</f>
        <v>9173.4399999999987</v>
      </c>
      <c r="F18" s="20">
        <f t="shared" si="15"/>
        <v>0</v>
      </c>
      <c r="G18" s="20">
        <f t="shared" si="15"/>
        <v>0</v>
      </c>
      <c r="H18" s="32">
        <f t="shared" si="13"/>
        <v>0</v>
      </c>
      <c r="I18" s="32">
        <f t="shared" si="14"/>
        <v>0</v>
      </c>
      <c r="J18" s="41">
        <f>J21+J20+J19</f>
        <v>9173.4399999999987</v>
      </c>
      <c r="K18" s="41">
        <f t="shared" ref="K18:AG18" si="16">K21+K20+K19</f>
        <v>0</v>
      </c>
      <c r="L18" s="41">
        <f t="shared" si="16"/>
        <v>9173.4399999999987</v>
      </c>
      <c r="M18" s="41">
        <f t="shared" si="16"/>
        <v>0</v>
      </c>
      <c r="N18" s="41">
        <f t="shared" si="16"/>
        <v>9173.4399999999987</v>
      </c>
      <c r="O18" s="41">
        <f t="shared" si="16"/>
        <v>0</v>
      </c>
      <c r="P18" s="41">
        <f t="shared" si="16"/>
        <v>9173.4399999999987</v>
      </c>
      <c r="Q18" s="41">
        <f t="shared" si="16"/>
        <v>0</v>
      </c>
      <c r="R18" s="41">
        <f t="shared" si="16"/>
        <v>9173.4399999999987</v>
      </c>
      <c r="S18" s="41">
        <f t="shared" si="16"/>
        <v>0</v>
      </c>
      <c r="T18" s="41">
        <f t="shared" si="16"/>
        <v>9173.4399999999987</v>
      </c>
      <c r="U18" s="41">
        <f t="shared" si="16"/>
        <v>0</v>
      </c>
      <c r="V18" s="41">
        <f t="shared" si="16"/>
        <v>9173.4399999999987</v>
      </c>
      <c r="W18" s="41">
        <f t="shared" si="16"/>
        <v>0</v>
      </c>
      <c r="X18" s="41">
        <f t="shared" si="16"/>
        <v>9173.4399999999987</v>
      </c>
      <c r="Y18" s="41">
        <f t="shared" si="16"/>
        <v>0</v>
      </c>
      <c r="Z18" s="41">
        <f t="shared" si="16"/>
        <v>9173.4399999999987</v>
      </c>
      <c r="AA18" s="41">
        <f t="shared" si="16"/>
        <v>0</v>
      </c>
      <c r="AB18" s="41">
        <f t="shared" si="16"/>
        <v>9173.4399999999987</v>
      </c>
      <c r="AC18" s="41">
        <f t="shared" si="16"/>
        <v>0</v>
      </c>
      <c r="AD18" s="41">
        <f t="shared" si="16"/>
        <v>9173.4399999999987</v>
      </c>
      <c r="AE18" s="41">
        <f t="shared" si="16"/>
        <v>0</v>
      </c>
      <c r="AF18" s="41">
        <f t="shared" si="16"/>
        <v>9173.66</v>
      </c>
      <c r="AG18" s="41">
        <f t="shared" si="16"/>
        <v>0</v>
      </c>
      <c r="AH18" s="33"/>
      <c r="AI18" s="40"/>
    </row>
    <row r="19" spans="1:35" s="30" customFormat="1" ht="27.75" customHeight="1" x14ac:dyDescent="0.25">
      <c r="A19" s="99"/>
      <c r="B19" s="83"/>
      <c r="C19" s="36" t="s">
        <v>29</v>
      </c>
      <c r="D19" s="25">
        <f>SUM(J19,L19,N19,P19,R19,T19,V19,X19,Z19,AB19,AD19,AF19)</f>
        <v>109355.69999999997</v>
      </c>
      <c r="E19" s="25">
        <f>J19</f>
        <v>9112.9679999999989</v>
      </c>
      <c r="F19" s="25">
        <f>G19</f>
        <v>0</v>
      </c>
      <c r="G19" s="25">
        <f>SUM(K19,M19,O19,Q19,S19,U19,W19,Y19,AA19,AC19,AE19,AG19)</f>
        <v>0</v>
      </c>
      <c r="H19" s="25">
        <f>IFERROR(G19/D19*100,0)</f>
        <v>0</v>
      </c>
      <c r="I19" s="25">
        <f>IFERROR(G19/E19*100,0)</f>
        <v>0</v>
      </c>
      <c r="J19" s="38">
        <f>J23+J28+J30</f>
        <v>9112.9679999999989</v>
      </c>
      <c r="K19" s="38">
        <f t="shared" ref="K19:AG19" si="17">K23+K28+K30</f>
        <v>0</v>
      </c>
      <c r="L19" s="38">
        <f t="shared" si="17"/>
        <v>9112.9679999999989</v>
      </c>
      <c r="M19" s="38">
        <f t="shared" si="17"/>
        <v>0</v>
      </c>
      <c r="N19" s="38">
        <f t="shared" si="17"/>
        <v>9112.9679999999989</v>
      </c>
      <c r="O19" s="38">
        <f t="shared" si="17"/>
        <v>0</v>
      </c>
      <c r="P19" s="38">
        <f t="shared" si="17"/>
        <v>9112.9679999999989</v>
      </c>
      <c r="Q19" s="38">
        <f t="shared" si="17"/>
        <v>0</v>
      </c>
      <c r="R19" s="38">
        <f t="shared" si="17"/>
        <v>9112.9679999999989</v>
      </c>
      <c r="S19" s="38">
        <f t="shared" si="17"/>
        <v>0</v>
      </c>
      <c r="T19" s="38">
        <f t="shared" si="17"/>
        <v>9112.9679999999989</v>
      </c>
      <c r="U19" s="38">
        <f t="shared" si="17"/>
        <v>0</v>
      </c>
      <c r="V19" s="38">
        <f t="shared" si="17"/>
        <v>9112.9679999999989</v>
      </c>
      <c r="W19" s="38">
        <f t="shared" si="17"/>
        <v>0</v>
      </c>
      <c r="X19" s="38">
        <f t="shared" si="17"/>
        <v>9112.9679999999989</v>
      </c>
      <c r="Y19" s="38">
        <f t="shared" si="17"/>
        <v>0</v>
      </c>
      <c r="Z19" s="38">
        <f t="shared" si="17"/>
        <v>9112.9679999999989</v>
      </c>
      <c r="AA19" s="38">
        <f t="shared" si="17"/>
        <v>0</v>
      </c>
      <c r="AB19" s="38">
        <f t="shared" si="17"/>
        <v>9112.9679999999989</v>
      </c>
      <c r="AC19" s="38">
        <f t="shared" si="17"/>
        <v>0</v>
      </c>
      <c r="AD19" s="38">
        <f t="shared" si="17"/>
        <v>9112.9679999999989</v>
      </c>
      <c r="AE19" s="38">
        <f t="shared" si="17"/>
        <v>0</v>
      </c>
      <c r="AF19" s="38">
        <f t="shared" si="17"/>
        <v>9113.0519999999997</v>
      </c>
      <c r="AG19" s="38">
        <f t="shared" si="17"/>
        <v>0</v>
      </c>
      <c r="AH19" s="29"/>
      <c r="AI19" s="40"/>
    </row>
    <row r="20" spans="1:35" s="27" customFormat="1" ht="36" customHeight="1" x14ac:dyDescent="0.25">
      <c r="A20" s="99"/>
      <c r="B20" s="83"/>
      <c r="C20" s="24" t="s">
        <v>30</v>
      </c>
      <c r="D20" s="25">
        <f>SUM(J20,L20,N20,P20,R20,T20,V20,X20,Z20,AB20,AD20,AF20)</f>
        <v>713.9</v>
      </c>
      <c r="E20" s="25">
        <f>J20</f>
        <v>59.485999999999997</v>
      </c>
      <c r="F20" s="25">
        <f>G20</f>
        <v>0</v>
      </c>
      <c r="G20" s="25">
        <f>SUM(K20,M20,O20,Q20,S20,U20,W20,Y20,AA20,AC20,AE20,AG20)</f>
        <v>0</v>
      </c>
      <c r="H20" s="25">
        <f>IFERROR(G20/D20*100,0)</f>
        <v>0</v>
      </c>
      <c r="I20" s="25">
        <f>IFERROR(G20/E20*100,0)</f>
        <v>0</v>
      </c>
      <c r="J20" s="39">
        <f>J24</f>
        <v>59.485999999999997</v>
      </c>
      <c r="K20" s="39">
        <f t="shared" ref="K20:AG21" si="18">K24</f>
        <v>0</v>
      </c>
      <c r="L20" s="39">
        <f t="shared" si="18"/>
        <v>59.485999999999997</v>
      </c>
      <c r="M20" s="39">
        <f t="shared" si="18"/>
        <v>0</v>
      </c>
      <c r="N20" s="39">
        <f t="shared" si="18"/>
        <v>59.485999999999997</v>
      </c>
      <c r="O20" s="39">
        <f t="shared" si="18"/>
        <v>0</v>
      </c>
      <c r="P20" s="39">
        <f t="shared" si="18"/>
        <v>59.485999999999997</v>
      </c>
      <c r="Q20" s="39">
        <f t="shared" si="18"/>
        <v>0</v>
      </c>
      <c r="R20" s="39">
        <f t="shared" si="18"/>
        <v>59.485999999999997</v>
      </c>
      <c r="S20" s="39">
        <f t="shared" si="18"/>
        <v>0</v>
      </c>
      <c r="T20" s="39">
        <f t="shared" si="18"/>
        <v>59.485999999999997</v>
      </c>
      <c r="U20" s="39">
        <f t="shared" si="18"/>
        <v>0</v>
      </c>
      <c r="V20" s="39">
        <f t="shared" si="18"/>
        <v>59.485999999999997</v>
      </c>
      <c r="W20" s="39">
        <f t="shared" si="18"/>
        <v>0</v>
      </c>
      <c r="X20" s="39">
        <f t="shared" si="18"/>
        <v>59.485999999999997</v>
      </c>
      <c r="Y20" s="39">
        <f t="shared" si="18"/>
        <v>0</v>
      </c>
      <c r="Z20" s="39">
        <f t="shared" si="18"/>
        <v>59.485999999999997</v>
      </c>
      <c r="AA20" s="39">
        <f t="shared" si="18"/>
        <v>0</v>
      </c>
      <c r="AB20" s="39">
        <f t="shared" si="18"/>
        <v>59.485999999999997</v>
      </c>
      <c r="AC20" s="39">
        <f t="shared" si="18"/>
        <v>0</v>
      </c>
      <c r="AD20" s="39">
        <f t="shared" si="18"/>
        <v>59.485999999999997</v>
      </c>
      <c r="AE20" s="39">
        <f t="shared" si="18"/>
        <v>0</v>
      </c>
      <c r="AF20" s="39">
        <f t="shared" si="18"/>
        <v>59.554000000000002</v>
      </c>
      <c r="AG20" s="39">
        <f t="shared" si="18"/>
        <v>0</v>
      </c>
      <c r="AH20" s="22"/>
      <c r="AI20" s="42"/>
    </row>
    <row r="21" spans="1:35" s="27" customFormat="1" ht="39" customHeight="1" x14ac:dyDescent="0.25">
      <c r="A21" s="77"/>
      <c r="B21" s="83"/>
      <c r="C21" s="24" t="s">
        <v>31</v>
      </c>
      <c r="D21" s="25">
        <f>SUM(J21,L21,N21,P21,R21,T21,V21,X21,Z21,AB21,AD21,AF21)</f>
        <v>11.9</v>
      </c>
      <c r="E21" s="25">
        <f>J21</f>
        <v>0.98599999999999999</v>
      </c>
      <c r="F21" s="25">
        <f>G21</f>
        <v>0</v>
      </c>
      <c r="G21" s="25">
        <f>SUM(K21,M21,O21,Q21,S21,U21,W21,Y21,AA21,AC21,AE21,AG21)</f>
        <v>0</v>
      </c>
      <c r="H21" s="25">
        <f>IFERROR(G21/D21*100,0)</f>
        <v>0</v>
      </c>
      <c r="I21" s="25">
        <f>IFERROR(G21/E21*100,0)</f>
        <v>0</v>
      </c>
      <c r="J21" s="39">
        <f>J25</f>
        <v>0.98599999999999999</v>
      </c>
      <c r="K21" s="39">
        <f t="shared" si="18"/>
        <v>0</v>
      </c>
      <c r="L21" s="39">
        <f t="shared" si="18"/>
        <v>0.98599999999999999</v>
      </c>
      <c r="M21" s="39">
        <f t="shared" si="18"/>
        <v>0</v>
      </c>
      <c r="N21" s="39">
        <f t="shared" si="18"/>
        <v>0.98599999999999999</v>
      </c>
      <c r="O21" s="39">
        <f t="shared" si="18"/>
        <v>0</v>
      </c>
      <c r="P21" s="39">
        <f t="shared" si="18"/>
        <v>0.98599999999999999</v>
      </c>
      <c r="Q21" s="39">
        <f t="shared" si="18"/>
        <v>0</v>
      </c>
      <c r="R21" s="39">
        <f t="shared" si="18"/>
        <v>0.98599999999999999</v>
      </c>
      <c r="S21" s="39">
        <f t="shared" si="18"/>
        <v>0</v>
      </c>
      <c r="T21" s="39">
        <f t="shared" si="18"/>
        <v>0.98599999999999999</v>
      </c>
      <c r="U21" s="39">
        <f t="shared" si="18"/>
        <v>0</v>
      </c>
      <c r="V21" s="39">
        <f t="shared" si="18"/>
        <v>0.98599999999999999</v>
      </c>
      <c r="W21" s="39">
        <f t="shared" si="18"/>
        <v>0</v>
      </c>
      <c r="X21" s="39">
        <f t="shared" si="18"/>
        <v>0.98599999999999999</v>
      </c>
      <c r="Y21" s="39">
        <f t="shared" si="18"/>
        <v>0</v>
      </c>
      <c r="Z21" s="39">
        <f t="shared" si="18"/>
        <v>0.98599999999999999</v>
      </c>
      <c r="AA21" s="39">
        <f t="shared" si="18"/>
        <v>0</v>
      </c>
      <c r="AB21" s="39">
        <f t="shared" si="18"/>
        <v>0.98599999999999999</v>
      </c>
      <c r="AC21" s="39">
        <f t="shared" si="18"/>
        <v>0</v>
      </c>
      <c r="AD21" s="39">
        <f t="shared" si="18"/>
        <v>0.98599999999999999</v>
      </c>
      <c r="AE21" s="39">
        <f t="shared" si="18"/>
        <v>0</v>
      </c>
      <c r="AF21" s="39">
        <f t="shared" si="18"/>
        <v>1.054</v>
      </c>
      <c r="AG21" s="39">
        <f t="shared" si="18"/>
        <v>0</v>
      </c>
      <c r="AH21" s="22"/>
      <c r="AI21" s="42"/>
    </row>
    <row r="22" spans="1:35" s="30" customFormat="1" ht="30.75" customHeight="1" x14ac:dyDescent="0.25">
      <c r="A22" s="100"/>
      <c r="B22" s="72" t="s">
        <v>38</v>
      </c>
      <c r="C22" s="31" t="s">
        <v>28</v>
      </c>
      <c r="D22" s="20">
        <f>D25+D24+D23</f>
        <v>1182.2</v>
      </c>
      <c r="E22" s="20">
        <f t="shared" ref="E22:G22" si="19">E25+E24+E23</f>
        <v>98.5</v>
      </c>
      <c r="F22" s="20">
        <f t="shared" si="19"/>
        <v>0</v>
      </c>
      <c r="G22" s="20">
        <f t="shared" si="19"/>
        <v>0</v>
      </c>
      <c r="H22" s="32">
        <f t="shared" ref="H22" si="20">IFERROR(G22/D22*100,0)</f>
        <v>0</v>
      </c>
      <c r="I22" s="32">
        <f t="shared" ref="I22" si="21">IFERROR(G22/E22*100,0)</f>
        <v>0</v>
      </c>
      <c r="J22" s="41">
        <f>J25+J24+J23</f>
        <v>98.5</v>
      </c>
      <c r="K22" s="41">
        <f t="shared" ref="K22:AG22" si="22">K25+K24+K23</f>
        <v>0</v>
      </c>
      <c r="L22" s="41">
        <f t="shared" si="22"/>
        <v>98.5</v>
      </c>
      <c r="M22" s="41">
        <f t="shared" si="22"/>
        <v>0</v>
      </c>
      <c r="N22" s="41">
        <f t="shared" si="22"/>
        <v>98.5</v>
      </c>
      <c r="O22" s="41">
        <f t="shared" si="22"/>
        <v>0</v>
      </c>
      <c r="P22" s="41">
        <f t="shared" si="22"/>
        <v>98.5</v>
      </c>
      <c r="Q22" s="41">
        <f t="shared" si="22"/>
        <v>0</v>
      </c>
      <c r="R22" s="41">
        <f t="shared" si="22"/>
        <v>98.5</v>
      </c>
      <c r="S22" s="41">
        <f t="shared" si="22"/>
        <v>0</v>
      </c>
      <c r="T22" s="41">
        <f t="shared" si="22"/>
        <v>98.5</v>
      </c>
      <c r="U22" s="41">
        <f t="shared" si="22"/>
        <v>0</v>
      </c>
      <c r="V22" s="41">
        <f t="shared" si="22"/>
        <v>98.5</v>
      </c>
      <c r="W22" s="41">
        <f t="shared" si="22"/>
        <v>0</v>
      </c>
      <c r="X22" s="41">
        <f t="shared" si="22"/>
        <v>98.5</v>
      </c>
      <c r="Y22" s="41">
        <f t="shared" si="22"/>
        <v>0</v>
      </c>
      <c r="Z22" s="41">
        <f t="shared" si="22"/>
        <v>98.5</v>
      </c>
      <c r="AA22" s="41">
        <f t="shared" si="22"/>
        <v>0</v>
      </c>
      <c r="AB22" s="41">
        <f t="shared" si="22"/>
        <v>98.5</v>
      </c>
      <c r="AC22" s="41">
        <f t="shared" si="22"/>
        <v>0</v>
      </c>
      <c r="AD22" s="41">
        <f t="shared" si="22"/>
        <v>98.5</v>
      </c>
      <c r="AE22" s="41">
        <f t="shared" si="22"/>
        <v>0</v>
      </c>
      <c r="AF22" s="41">
        <f t="shared" si="22"/>
        <v>98.7</v>
      </c>
      <c r="AG22" s="41">
        <f t="shared" si="22"/>
        <v>0</v>
      </c>
      <c r="AH22" s="33"/>
      <c r="AI22" s="40"/>
    </row>
    <row r="23" spans="1:35" s="30" customFormat="1" ht="22.5" customHeight="1" x14ac:dyDescent="0.25">
      <c r="A23" s="101"/>
      <c r="B23" s="73"/>
      <c r="C23" s="36" t="s">
        <v>29</v>
      </c>
      <c r="D23" s="25">
        <f>SUM(J23,L23,N23,P23,R23,T23,V23,X23,Z23,AB23,AD23,AF23)</f>
        <v>456.40000000000003</v>
      </c>
      <c r="E23" s="37">
        <f>J23</f>
        <v>38.027999999999999</v>
      </c>
      <c r="F23" s="37">
        <f>G23</f>
        <v>0</v>
      </c>
      <c r="G23" s="37">
        <f>SUM(K23,M23,O23,Q23,S23,U23,W23,Y23,AA23,AC23,AE23,AG23)</f>
        <v>0</v>
      </c>
      <c r="H23" s="37">
        <f>IFERROR(G23/D23*100,0)</f>
        <v>0</v>
      </c>
      <c r="I23" s="37">
        <f>IFERROR(G23/E23*100,0)</f>
        <v>0</v>
      </c>
      <c r="J23" s="38">
        <v>38.027999999999999</v>
      </c>
      <c r="K23" s="38">
        <v>0</v>
      </c>
      <c r="L23" s="38">
        <v>38.027999999999999</v>
      </c>
      <c r="M23" s="38">
        <v>0</v>
      </c>
      <c r="N23" s="38">
        <v>38.027999999999999</v>
      </c>
      <c r="O23" s="38">
        <v>0</v>
      </c>
      <c r="P23" s="38">
        <v>38.027999999999999</v>
      </c>
      <c r="Q23" s="38">
        <v>0</v>
      </c>
      <c r="R23" s="38">
        <v>38.027999999999999</v>
      </c>
      <c r="S23" s="38">
        <v>0</v>
      </c>
      <c r="T23" s="38">
        <v>38.027999999999999</v>
      </c>
      <c r="U23" s="38">
        <v>0</v>
      </c>
      <c r="V23" s="38">
        <v>38.027999999999999</v>
      </c>
      <c r="W23" s="38">
        <v>0</v>
      </c>
      <c r="X23" s="38">
        <v>38.027999999999999</v>
      </c>
      <c r="Y23" s="38">
        <v>0</v>
      </c>
      <c r="Z23" s="38">
        <v>38.027999999999999</v>
      </c>
      <c r="AA23" s="38">
        <v>0</v>
      </c>
      <c r="AB23" s="38">
        <v>38.027999999999999</v>
      </c>
      <c r="AC23" s="38">
        <v>0</v>
      </c>
      <c r="AD23" s="38">
        <v>38.027999999999999</v>
      </c>
      <c r="AE23" s="38">
        <v>0</v>
      </c>
      <c r="AF23" s="38">
        <v>38.091999999999999</v>
      </c>
      <c r="AG23" s="38">
        <v>0</v>
      </c>
      <c r="AH23" s="33"/>
      <c r="AI23" s="40"/>
    </row>
    <row r="24" spans="1:35" s="30" customFormat="1" ht="39.75" customHeight="1" x14ac:dyDescent="0.25">
      <c r="A24" s="101"/>
      <c r="B24" s="73"/>
      <c r="C24" s="24" t="s">
        <v>30</v>
      </c>
      <c r="D24" s="25">
        <f>SUM(J24,L24,N24,P24,R24,T24,V24,X24,Z24,AB24,AD24,AF24)</f>
        <v>713.9</v>
      </c>
      <c r="E24" s="37">
        <f>J24</f>
        <v>59.485999999999997</v>
      </c>
      <c r="F24" s="37">
        <f>G24</f>
        <v>0</v>
      </c>
      <c r="G24" s="37">
        <f>SUM(K24,M24,O24,Q24,S24,U24,W24,Y24,AA24,AC24,AE24,AG24)</f>
        <v>0</v>
      </c>
      <c r="H24" s="37">
        <f>IFERROR(G24/D24*100,0)</f>
        <v>0</v>
      </c>
      <c r="I24" s="37">
        <f>IFERROR(G24/E24*100,0)</f>
        <v>0</v>
      </c>
      <c r="J24" s="38">
        <v>59.485999999999997</v>
      </c>
      <c r="K24" s="38">
        <v>0</v>
      </c>
      <c r="L24" s="38">
        <v>59.485999999999997</v>
      </c>
      <c r="M24" s="38">
        <v>0</v>
      </c>
      <c r="N24" s="38">
        <v>59.485999999999997</v>
      </c>
      <c r="O24" s="38">
        <v>0</v>
      </c>
      <c r="P24" s="38">
        <v>59.485999999999997</v>
      </c>
      <c r="Q24" s="38">
        <v>0</v>
      </c>
      <c r="R24" s="38">
        <v>59.485999999999997</v>
      </c>
      <c r="S24" s="38">
        <v>0</v>
      </c>
      <c r="T24" s="38">
        <v>59.485999999999997</v>
      </c>
      <c r="U24" s="38">
        <v>0</v>
      </c>
      <c r="V24" s="38">
        <v>59.485999999999997</v>
      </c>
      <c r="W24" s="38">
        <v>0</v>
      </c>
      <c r="X24" s="38">
        <v>59.485999999999997</v>
      </c>
      <c r="Y24" s="38">
        <v>0</v>
      </c>
      <c r="Z24" s="38">
        <v>59.485999999999997</v>
      </c>
      <c r="AA24" s="38">
        <v>0</v>
      </c>
      <c r="AB24" s="38">
        <v>59.485999999999997</v>
      </c>
      <c r="AC24" s="38">
        <v>0</v>
      </c>
      <c r="AD24" s="38">
        <v>59.485999999999997</v>
      </c>
      <c r="AE24" s="38">
        <v>0</v>
      </c>
      <c r="AF24" s="38">
        <v>59.554000000000002</v>
      </c>
      <c r="AG24" s="38">
        <v>0</v>
      </c>
      <c r="AH24" s="33"/>
      <c r="AI24" s="40"/>
    </row>
    <row r="25" spans="1:35" s="30" customFormat="1" ht="33" customHeight="1" x14ac:dyDescent="0.25">
      <c r="A25" s="96"/>
      <c r="B25" s="73"/>
      <c r="C25" s="24" t="s">
        <v>31</v>
      </c>
      <c r="D25" s="25">
        <f>SUM(J25,L25,N25,P25,R25,T25,V25,X25,Z25,AB25,AD25,AF25)</f>
        <v>11.9</v>
      </c>
      <c r="E25" s="37">
        <f>J25</f>
        <v>0.98599999999999999</v>
      </c>
      <c r="F25" s="37">
        <f>G25</f>
        <v>0</v>
      </c>
      <c r="G25" s="37">
        <f>SUM(K25,M25,O25,Q25,S25,U25,W25,Y25,AA25,AC25,AE25,AG25)</f>
        <v>0</v>
      </c>
      <c r="H25" s="37">
        <f>IFERROR(G25/D25*100,0)</f>
        <v>0</v>
      </c>
      <c r="I25" s="37">
        <f>IFERROR(G25/E25*100,0)</f>
        <v>0</v>
      </c>
      <c r="J25" s="38">
        <v>0.98599999999999999</v>
      </c>
      <c r="K25" s="38">
        <v>0</v>
      </c>
      <c r="L25" s="38">
        <v>0.98599999999999999</v>
      </c>
      <c r="M25" s="38">
        <v>0</v>
      </c>
      <c r="N25" s="38">
        <v>0.98599999999999999</v>
      </c>
      <c r="O25" s="38">
        <v>0</v>
      </c>
      <c r="P25" s="38">
        <v>0.98599999999999999</v>
      </c>
      <c r="Q25" s="38">
        <v>0</v>
      </c>
      <c r="R25" s="38">
        <v>0.98599999999999999</v>
      </c>
      <c r="S25" s="38">
        <v>0</v>
      </c>
      <c r="T25" s="38">
        <v>0.98599999999999999</v>
      </c>
      <c r="U25" s="38">
        <v>0</v>
      </c>
      <c r="V25" s="38">
        <v>0.98599999999999999</v>
      </c>
      <c r="W25" s="38">
        <v>0</v>
      </c>
      <c r="X25" s="38">
        <v>0.98599999999999999</v>
      </c>
      <c r="Y25" s="38">
        <v>0</v>
      </c>
      <c r="Z25" s="38">
        <v>0.98599999999999999</v>
      </c>
      <c r="AA25" s="38">
        <v>0</v>
      </c>
      <c r="AB25" s="38">
        <v>0.98599999999999999</v>
      </c>
      <c r="AC25" s="38">
        <v>0</v>
      </c>
      <c r="AD25" s="38">
        <v>0.98599999999999999</v>
      </c>
      <c r="AE25" s="38">
        <v>0</v>
      </c>
      <c r="AF25" s="38">
        <v>1.054</v>
      </c>
      <c r="AG25" s="38">
        <v>0</v>
      </c>
      <c r="AH25" s="33"/>
      <c r="AI25" s="40"/>
    </row>
    <row r="26" spans="1:35" s="30" customFormat="1" ht="78.75" customHeight="1" x14ac:dyDescent="0.25">
      <c r="A26" s="77"/>
      <c r="B26" s="71" t="s">
        <v>39</v>
      </c>
      <c r="C26" s="31" t="s">
        <v>28</v>
      </c>
      <c r="D26" s="20">
        <f>D28+D27</f>
        <v>107805.60000000002</v>
      </c>
      <c r="E26" s="32">
        <f t="shared" ref="E26:G26" si="23">E28+E27</f>
        <v>8983.7999999999993</v>
      </c>
      <c r="F26" s="32">
        <f t="shared" si="23"/>
        <v>0</v>
      </c>
      <c r="G26" s="32">
        <f t="shared" si="23"/>
        <v>0</v>
      </c>
      <c r="H26" s="32">
        <f t="shared" ref="H26" si="24">IFERROR(G26/D26*100,0)</f>
        <v>0</v>
      </c>
      <c r="I26" s="32">
        <f t="shared" ref="I26" si="25">IFERROR(G26/E26*100,0)</f>
        <v>0</v>
      </c>
      <c r="J26" s="41">
        <f>J28+J27</f>
        <v>8983.7999999999993</v>
      </c>
      <c r="K26" s="41">
        <f t="shared" ref="K26:AG26" si="26">K28+K27</f>
        <v>0</v>
      </c>
      <c r="L26" s="41">
        <f t="shared" si="26"/>
        <v>8983.7999999999993</v>
      </c>
      <c r="M26" s="41">
        <f t="shared" si="26"/>
        <v>0</v>
      </c>
      <c r="N26" s="41">
        <f t="shared" si="26"/>
        <v>8983.7999999999993</v>
      </c>
      <c r="O26" s="41">
        <f t="shared" si="26"/>
        <v>0</v>
      </c>
      <c r="P26" s="41">
        <f t="shared" si="26"/>
        <v>8983.7999999999993</v>
      </c>
      <c r="Q26" s="41">
        <f t="shared" si="26"/>
        <v>0</v>
      </c>
      <c r="R26" s="41">
        <f t="shared" si="26"/>
        <v>8983.7999999999993</v>
      </c>
      <c r="S26" s="41">
        <f t="shared" si="26"/>
        <v>0</v>
      </c>
      <c r="T26" s="41">
        <f t="shared" si="26"/>
        <v>8983.7999999999993</v>
      </c>
      <c r="U26" s="41">
        <f t="shared" si="26"/>
        <v>0</v>
      </c>
      <c r="V26" s="41">
        <f t="shared" si="26"/>
        <v>8983.7999999999993</v>
      </c>
      <c r="W26" s="41">
        <f t="shared" si="26"/>
        <v>0</v>
      </c>
      <c r="X26" s="41">
        <f t="shared" si="26"/>
        <v>8983.7999999999993</v>
      </c>
      <c r="Y26" s="41">
        <f t="shared" si="26"/>
        <v>0</v>
      </c>
      <c r="Z26" s="41">
        <f t="shared" si="26"/>
        <v>8983.7999999999993</v>
      </c>
      <c r="AA26" s="41">
        <f t="shared" si="26"/>
        <v>0</v>
      </c>
      <c r="AB26" s="41">
        <f t="shared" si="26"/>
        <v>8983.7999999999993</v>
      </c>
      <c r="AC26" s="41">
        <f t="shared" si="26"/>
        <v>0</v>
      </c>
      <c r="AD26" s="41">
        <f t="shared" si="26"/>
        <v>8983.7999999999993</v>
      </c>
      <c r="AE26" s="41">
        <f t="shared" si="26"/>
        <v>0</v>
      </c>
      <c r="AF26" s="41">
        <f t="shared" si="26"/>
        <v>8983.7999999999993</v>
      </c>
      <c r="AG26" s="41">
        <f t="shared" si="26"/>
        <v>0</v>
      </c>
      <c r="AH26" s="33"/>
      <c r="AI26" s="40"/>
    </row>
    <row r="27" spans="1:35" s="30" customFormat="1" ht="27" hidden="1" customHeight="1" x14ac:dyDescent="0.25">
      <c r="A27" s="77"/>
      <c r="B27" s="71"/>
      <c r="C27" s="36" t="s">
        <v>30</v>
      </c>
      <c r="D27" s="25">
        <f>SUM(J27,L27,N27,P27,R27,T27,V27,X27,Z27,AB27,AD27,AF27)</f>
        <v>0</v>
      </c>
      <c r="E27" s="37">
        <f>J27</f>
        <v>0</v>
      </c>
      <c r="F27" s="37">
        <f>G27</f>
        <v>0</v>
      </c>
      <c r="G27" s="37">
        <f>SUM(K27,M27,O27,Q27,S27,U27,W27,Y27,AA27,AC27,AE27,AG27)</f>
        <v>0</v>
      </c>
      <c r="H27" s="37">
        <f>IFERROR(G27/D27*100,0)</f>
        <v>0</v>
      </c>
      <c r="I27" s="37">
        <f>IFERROR(G27/E27*100,0)</f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  <c r="AG27" s="38">
        <v>0</v>
      </c>
      <c r="AH27" s="33"/>
      <c r="AI27" s="40"/>
    </row>
    <row r="28" spans="1:35" s="30" customFormat="1" ht="112.5" customHeight="1" x14ac:dyDescent="0.25">
      <c r="A28" s="78"/>
      <c r="B28" s="71"/>
      <c r="C28" s="36" t="s">
        <v>29</v>
      </c>
      <c r="D28" s="25">
        <f>SUM(J28,L28,N28,P28,R28,T28,V28,X28,Z28,AB28,AD28,AF28)</f>
        <v>107805.60000000002</v>
      </c>
      <c r="E28" s="37">
        <f>J28</f>
        <v>8983.7999999999993</v>
      </c>
      <c r="F28" s="37">
        <f>G28</f>
        <v>0</v>
      </c>
      <c r="G28" s="37">
        <f t="shared" ref="G28" si="27">SUM(K28,M28,O28,Q28,S28,U28,W28,Y28,AA28,AC28,AE28,AG28)</f>
        <v>0</v>
      </c>
      <c r="H28" s="37">
        <f>IFERROR(G28/D28*100,0)</f>
        <v>0</v>
      </c>
      <c r="I28" s="37">
        <f>IFERROR(G28/E28*100,0)</f>
        <v>0</v>
      </c>
      <c r="J28" s="38">
        <v>8983.7999999999993</v>
      </c>
      <c r="K28" s="38">
        <v>0</v>
      </c>
      <c r="L28" s="38">
        <v>8983.7999999999993</v>
      </c>
      <c r="M28" s="38">
        <v>0</v>
      </c>
      <c r="N28" s="38">
        <v>8983.7999999999993</v>
      </c>
      <c r="O28" s="38">
        <v>0</v>
      </c>
      <c r="P28" s="38">
        <v>8983.7999999999993</v>
      </c>
      <c r="Q28" s="38">
        <v>0</v>
      </c>
      <c r="R28" s="38">
        <v>8983.7999999999993</v>
      </c>
      <c r="S28" s="38">
        <v>0</v>
      </c>
      <c r="T28" s="38">
        <v>8983.7999999999993</v>
      </c>
      <c r="U28" s="38">
        <v>0</v>
      </c>
      <c r="V28" s="38">
        <v>8983.7999999999993</v>
      </c>
      <c r="W28" s="38">
        <v>0</v>
      </c>
      <c r="X28" s="38">
        <v>8983.7999999999993</v>
      </c>
      <c r="Y28" s="38">
        <v>0</v>
      </c>
      <c r="Z28" s="38">
        <v>8983.7999999999993</v>
      </c>
      <c r="AA28" s="38">
        <v>0</v>
      </c>
      <c r="AB28" s="38">
        <v>8983.7999999999993</v>
      </c>
      <c r="AC28" s="38">
        <v>0</v>
      </c>
      <c r="AD28" s="38">
        <v>8983.7999999999993</v>
      </c>
      <c r="AE28" s="38">
        <v>0</v>
      </c>
      <c r="AF28" s="38">
        <v>8983.7999999999993</v>
      </c>
      <c r="AG28" s="38">
        <v>0</v>
      </c>
      <c r="AH28" s="33"/>
      <c r="AI28" s="40"/>
    </row>
    <row r="29" spans="1:35" s="30" customFormat="1" ht="63.75" customHeight="1" x14ac:dyDescent="0.25">
      <c r="A29" s="95"/>
      <c r="B29" s="72" t="s">
        <v>40</v>
      </c>
      <c r="C29" s="31" t="s">
        <v>28</v>
      </c>
      <c r="D29" s="20">
        <f>D31+D30</f>
        <v>1093.7</v>
      </c>
      <c r="E29" s="32">
        <f t="shared" ref="E29:G29" si="28">E31+E30</f>
        <v>91.14</v>
      </c>
      <c r="F29" s="32">
        <f t="shared" si="28"/>
        <v>0</v>
      </c>
      <c r="G29" s="32">
        <f t="shared" si="28"/>
        <v>0</v>
      </c>
      <c r="H29" s="32">
        <f t="shared" ref="H29" si="29">IFERROR(G29/D29*100,0)</f>
        <v>0</v>
      </c>
      <c r="I29" s="32">
        <f t="shared" ref="I29" si="30">IFERROR(G29/E29*100,0)</f>
        <v>0</v>
      </c>
      <c r="J29" s="41">
        <f>J31+J30</f>
        <v>91.14</v>
      </c>
      <c r="K29" s="41">
        <f t="shared" ref="K29:AG29" si="31">K31+K30</f>
        <v>0</v>
      </c>
      <c r="L29" s="41">
        <f t="shared" si="31"/>
        <v>91.14</v>
      </c>
      <c r="M29" s="41">
        <f t="shared" si="31"/>
        <v>0</v>
      </c>
      <c r="N29" s="41">
        <f t="shared" si="31"/>
        <v>91.14</v>
      </c>
      <c r="O29" s="41">
        <f t="shared" si="31"/>
        <v>0</v>
      </c>
      <c r="P29" s="41">
        <f t="shared" si="31"/>
        <v>91.14</v>
      </c>
      <c r="Q29" s="41">
        <f t="shared" si="31"/>
        <v>0</v>
      </c>
      <c r="R29" s="41">
        <f t="shared" si="31"/>
        <v>91.14</v>
      </c>
      <c r="S29" s="41">
        <f t="shared" si="31"/>
        <v>0</v>
      </c>
      <c r="T29" s="41">
        <f t="shared" si="31"/>
        <v>91.14</v>
      </c>
      <c r="U29" s="41">
        <f t="shared" si="31"/>
        <v>0</v>
      </c>
      <c r="V29" s="41">
        <f t="shared" si="31"/>
        <v>91.14</v>
      </c>
      <c r="W29" s="41">
        <f t="shared" si="31"/>
        <v>0</v>
      </c>
      <c r="X29" s="41">
        <f t="shared" si="31"/>
        <v>91.14</v>
      </c>
      <c r="Y29" s="41">
        <f t="shared" si="31"/>
        <v>0</v>
      </c>
      <c r="Z29" s="41">
        <f t="shared" si="31"/>
        <v>91.14</v>
      </c>
      <c r="AA29" s="41">
        <f t="shared" si="31"/>
        <v>0</v>
      </c>
      <c r="AB29" s="41">
        <f t="shared" si="31"/>
        <v>91.14</v>
      </c>
      <c r="AC29" s="41">
        <f t="shared" si="31"/>
        <v>0</v>
      </c>
      <c r="AD29" s="41">
        <f t="shared" si="31"/>
        <v>91.14</v>
      </c>
      <c r="AE29" s="41">
        <f t="shared" si="31"/>
        <v>0</v>
      </c>
      <c r="AF29" s="41">
        <f t="shared" si="31"/>
        <v>91.16</v>
      </c>
      <c r="AG29" s="41">
        <f t="shared" si="31"/>
        <v>0</v>
      </c>
      <c r="AH29" s="33"/>
      <c r="AI29" s="40"/>
    </row>
    <row r="30" spans="1:35" s="30" customFormat="1" ht="96.75" customHeight="1" x14ac:dyDescent="0.25">
      <c r="A30" s="96"/>
      <c r="B30" s="73"/>
      <c r="C30" s="36" t="s">
        <v>29</v>
      </c>
      <c r="D30" s="25">
        <f>SUM(J30,L30,N30,P30,R30,T30,V30,X30,Z30,AB30,AD30,AF30)</f>
        <v>1093.7</v>
      </c>
      <c r="E30" s="37">
        <f>J30</f>
        <v>91.14</v>
      </c>
      <c r="F30" s="37">
        <f>G30</f>
        <v>0</v>
      </c>
      <c r="G30" s="37">
        <f>SUM(K30,M30,O30,Q30,S30,U30,W30,Y30,AA30,AC30,AE30,AG30)</f>
        <v>0</v>
      </c>
      <c r="H30" s="37">
        <f>IFERROR(G30/D30*100,0)</f>
        <v>0</v>
      </c>
      <c r="I30" s="37">
        <f>IFERROR(G30/E30*100,0)</f>
        <v>0</v>
      </c>
      <c r="J30" s="38">
        <v>91.14</v>
      </c>
      <c r="K30" s="38">
        <v>0</v>
      </c>
      <c r="L30" s="38">
        <v>91.14</v>
      </c>
      <c r="M30" s="38">
        <v>0</v>
      </c>
      <c r="N30" s="38">
        <v>91.14</v>
      </c>
      <c r="O30" s="38">
        <v>0</v>
      </c>
      <c r="P30" s="38">
        <v>91.14</v>
      </c>
      <c r="Q30" s="38">
        <v>0</v>
      </c>
      <c r="R30" s="38">
        <v>91.14</v>
      </c>
      <c r="S30" s="38">
        <v>0</v>
      </c>
      <c r="T30" s="38">
        <v>91.14</v>
      </c>
      <c r="U30" s="38">
        <v>0</v>
      </c>
      <c r="V30" s="38">
        <v>91.14</v>
      </c>
      <c r="W30" s="38">
        <v>0</v>
      </c>
      <c r="X30" s="38">
        <v>91.14</v>
      </c>
      <c r="Y30" s="38">
        <v>0</v>
      </c>
      <c r="Z30" s="38">
        <v>91.14</v>
      </c>
      <c r="AA30" s="38">
        <v>0</v>
      </c>
      <c r="AB30" s="38">
        <v>91.14</v>
      </c>
      <c r="AC30" s="38">
        <v>0</v>
      </c>
      <c r="AD30" s="38">
        <v>91.14</v>
      </c>
      <c r="AE30" s="38">
        <v>0</v>
      </c>
      <c r="AF30" s="38">
        <v>91.16</v>
      </c>
      <c r="AG30" s="38">
        <v>0</v>
      </c>
      <c r="AH30" s="38"/>
      <c r="AI30" s="40"/>
    </row>
    <row r="31" spans="1:35" s="30" customFormat="1" ht="12" hidden="1" customHeight="1" x14ac:dyDescent="0.25">
      <c r="A31" s="97"/>
      <c r="B31" s="73"/>
      <c r="C31" s="43" t="s">
        <v>31</v>
      </c>
      <c r="D31" s="44">
        <f>SUM(J31,L31,N31,P31,R31,T31,V31,X31,Z31,AB31,AD31,AF31)</f>
        <v>0</v>
      </c>
      <c r="E31" s="45">
        <f>J31</f>
        <v>0</v>
      </c>
      <c r="F31" s="45">
        <f>G31</f>
        <v>0</v>
      </c>
      <c r="G31" s="45">
        <f>SUM(K31,M31,O31,Q31,S31,U31,W31,Y31,AA31,AC31,AE31,AG31)</f>
        <v>0</v>
      </c>
      <c r="H31" s="45">
        <f>IFERROR(G31/D31*100,0)</f>
        <v>0</v>
      </c>
      <c r="I31" s="45">
        <f>IFERROR(G31/E31*100,0)</f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7"/>
      <c r="AI31" s="40"/>
    </row>
    <row r="32" spans="1:35" s="30" customFormat="1" ht="28.5" customHeight="1" x14ac:dyDescent="0.25">
      <c r="A32" s="98" t="s">
        <v>41</v>
      </c>
      <c r="B32" s="82" t="s">
        <v>42</v>
      </c>
      <c r="C32" s="31" t="s">
        <v>28</v>
      </c>
      <c r="D32" s="20">
        <f>D36+D35+D33+D34</f>
        <v>3301983.5789999999</v>
      </c>
      <c r="E32" s="20">
        <f t="shared" ref="E32:G32" si="32">E36+E35+E33+E34</f>
        <v>307538.33500000002</v>
      </c>
      <c r="F32" s="20">
        <f t="shared" si="32"/>
        <v>110659.58199999999</v>
      </c>
      <c r="G32" s="20">
        <f t="shared" si="32"/>
        <v>110659.58199999999</v>
      </c>
      <c r="H32" s="32">
        <f t="shared" ref="H32:H34" si="33">IFERROR(G32/D32*100,0)</f>
        <v>3.3513062482737435</v>
      </c>
      <c r="I32" s="32">
        <f t="shared" ref="I32:I34" si="34">IFERROR(G32/E32*100,0)</f>
        <v>35.982370132816122</v>
      </c>
      <c r="J32" s="41">
        <f>J36+J35+J33+J34</f>
        <v>307538.33500000002</v>
      </c>
      <c r="K32" s="41">
        <f t="shared" ref="K32:AG32" si="35">K36+K35+K33+K34</f>
        <v>110659.58199999999</v>
      </c>
      <c r="L32" s="41">
        <f t="shared" si="35"/>
        <v>428991.63800000004</v>
      </c>
      <c r="M32" s="41">
        <f t="shared" si="35"/>
        <v>0</v>
      </c>
      <c r="N32" s="41">
        <f t="shared" si="35"/>
        <v>341528.28900000005</v>
      </c>
      <c r="O32" s="41">
        <f t="shared" si="35"/>
        <v>0</v>
      </c>
      <c r="P32" s="41">
        <f t="shared" si="35"/>
        <v>303612.424</v>
      </c>
      <c r="Q32" s="41">
        <f t="shared" si="35"/>
        <v>0</v>
      </c>
      <c r="R32" s="41">
        <f t="shared" si="35"/>
        <v>448280.43699999998</v>
      </c>
      <c r="S32" s="41">
        <f t="shared" si="35"/>
        <v>0</v>
      </c>
      <c r="T32" s="41">
        <f t="shared" si="35"/>
        <v>282400.44999999995</v>
      </c>
      <c r="U32" s="41">
        <f t="shared" si="35"/>
        <v>0</v>
      </c>
      <c r="V32" s="41">
        <f t="shared" si="35"/>
        <v>168918.823</v>
      </c>
      <c r="W32" s="41">
        <f t="shared" si="35"/>
        <v>0</v>
      </c>
      <c r="X32" s="41">
        <f t="shared" si="35"/>
        <v>131477.41800000001</v>
      </c>
      <c r="Y32" s="41">
        <f t="shared" si="35"/>
        <v>0</v>
      </c>
      <c r="Z32" s="41">
        <f t="shared" si="35"/>
        <v>184077.77</v>
      </c>
      <c r="AA32" s="41">
        <f t="shared" si="35"/>
        <v>0</v>
      </c>
      <c r="AB32" s="41">
        <f t="shared" si="35"/>
        <v>192316.41499999998</v>
      </c>
      <c r="AC32" s="41">
        <f t="shared" si="35"/>
        <v>0</v>
      </c>
      <c r="AD32" s="41">
        <f t="shared" si="35"/>
        <v>171687.09599999999</v>
      </c>
      <c r="AE32" s="41">
        <f t="shared" si="35"/>
        <v>0</v>
      </c>
      <c r="AF32" s="41">
        <f t="shared" si="35"/>
        <v>341154.48400000011</v>
      </c>
      <c r="AG32" s="41">
        <f t="shared" si="35"/>
        <v>0</v>
      </c>
      <c r="AH32" s="33"/>
      <c r="AI32" s="40"/>
    </row>
    <row r="33" spans="1:35" s="30" customFormat="1" ht="28.5" customHeight="1" x14ac:dyDescent="0.25">
      <c r="A33" s="99"/>
      <c r="B33" s="83"/>
      <c r="C33" s="36" t="s">
        <v>29</v>
      </c>
      <c r="D33" s="25">
        <f t="shared" ref="D33:D34" si="36">SUM(J33,L33,N33,P33,R33,T33,V33,X33,Z33,AB33,AD33,AF33)</f>
        <v>24359.294999999998</v>
      </c>
      <c r="E33" s="25">
        <f t="shared" ref="E33:E34" si="37">J33</f>
        <v>1381.4059999999999</v>
      </c>
      <c r="F33" s="25">
        <f t="shared" ref="F33:F34" si="38">G33</f>
        <v>0</v>
      </c>
      <c r="G33" s="25">
        <f t="shared" ref="G33:G34" si="39">SUM(K33,M33,O33,Q33,S33,U33,W33,Y33,AA33,AC33,AE33,AG33)</f>
        <v>0</v>
      </c>
      <c r="H33" s="25">
        <f t="shared" si="33"/>
        <v>0</v>
      </c>
      <c r="I33" s="25">
        <f t="shared" si="34"/>
        <v>0</v>
      </c>
      <c r="J33" s="38">
        <f>J64</f>
        <v>1381.4059999999999</v>
      </c>
      <c r="K33" s="38">
        <f t="shared" ref="K33:AG33" si="40">K64</f>
        <v>0</v>
      </c>
      <c r="L33" s="38">
        <f t="shared" si="40"/>
        <v>3080.7489999999998</v>
      </c>
      <c r="M33" s="38">
        <f t="shared" si="40"/>
        <v>0</v>
      </c>
      <c r="N33" s="38">
        <f t="shared" si="40"/>
        <v>2953.0230000000001</v>
      </c>
      <c r="O33" s="38">
        <f t="shared" si="40"/>
        <v>0</v>
      </c>
      <c r="P33" s="38">
        <f t="shared" si="40"/>
        <v>2701.1570000000002</v>
      </c>
      <c r="Q33" s="38">
        <f t="shared" si="40"/>
        <v>0</v>
      </c>
      <c r="R33" s="38">
        <f t="shared" si="40"/>
        <v>2562.4679999999998</v>
      </c>
      <c r="S33" s="38">
        <f t="shared" si="40"/>
        <v>0</v>
      </c>
      <c r="T33" s="38">
        <f t="shared" si="40"/>
        <v>1346.155</v>
      </c>
      <c r="U33" s="38">
        <f t="shared" si="40"/>
        <v>0</v>
      </c>
      <c r="V33" s="38">
        <f t="shared" si="40"/>
        <v>0</v>
      </c>
      <c r="W33" s="38">
        <f t="shared" si="40"/>
        <v>0</v>
      </c>
      <c r="X33" s="38">
        <f t="shared" si="40"/>
        <v>0</v>
      </c>
      <c r="Y33" s="38">
        <f t="shared" si="40"/>
        <v>0</v>
      </c>
      <c r="Z33" s="38">
        <f t="shared" si="40"/>
        <v>1758.44</v>
      </c>
      <c r="AA33" s="38">
        <f t="shared" si="40"/>
        <v>0</v>
      </c>
      <c r="AB33" s="38">
        <f t="shared" si="40"/>
        <v>3055.9409999999998</v>
      </c>
      <c r="AC33" s="38">
        <f t="shared" si="40"/>
        <v>0</v>
      </c>
      <c r="AD33" s="38">
        <f t="shared" si="40"/>
        <v>2831.2150000000001</v>
      </c>
      <c r="AE33" s="38">
        <f t="shared" si="40"/>
        <v>0</v>
      </c>
      <c r="AF33" s="38">
        <f t="shared" si="40"/>
        <v>2688.741</v>
      </c>
      <c r="AG33" s="38">
        <f t="shared" si="40"/>
        <v>0</v>
      </c>
      <c r="AH33" s="33"/>
      <c r="AI33" s="40"/>
    </row>
    <row r="34" spans="1:35" s="30" customFormat="1" ht="28.5" customHeight="1" x14ac:dyDescent="0.25">
      <c r="A34" s="99"/>
      <c r="B34" s="83"/>
      <c r="C34" s="36" t="s">
        <v>30</v>
      </c>
      <c r="D34" s="25">
        <f t="shared" si="36"/>
        <v>2618251.0929999999</v>
      </c>
      <c r="E34" s="25">
        <f t="shared" si="37"/>
        <v>206387.655</v>
      </c>
      <c r="F34" s="25">
        <f t="shared" si="38"/>
        <v>39229.65</v>
      </c>
      <c r="G34" s="25">
        <f t="shared" si="39"/>
        <v>39229.65</v>
      </c>
      <c r="H34" s="25">
        <f t="shared" si="33"/>
        <v>1.4983150433845729</v>
      </c>
      <c r="I34" s="25">
        <f t="shared" si="34"/>
        <v>19.007750245527042</v>
      </c>
      <c r="J34" s="38">
        <f>J38+J65</f>
        <v>206387.655</v>
      </c>
      <c r="K34" s="38">
        <f t="shared" ref="K34:AG34" si="41">K38+K65</f>
        <v>39229.65</v>
      </c>
      <c r="L34" s="38">
        <f t="shared" si="41"/>
        <v>346087.23200000002</v>
      </c>
      <c r="M34" s="38">
        <f t="shared" si="41"/>
        <v>0</v>
      </c>
      <c r="N34" s="38">
        <f t="shared" si="41"/>
        <v>271662.29600000003</v>
      </c>
      <c r="O34" s="38">
        <f t="shared" si="41"/>
        <v>0</v>
      </c>
      <c r="P34" s="38">
        <f t="shared" si="41"/>
        <v>238520.45600000001</v>
      </c>
      <c r="Q34" s="38">
        <f t="shared" si="41"/>
        <v>0</v>
      </c>
      <c r="R34" s="38">
        <f t="shared" si="41"/>
        <v>383294.70999999996</v>
      </c>
      <c r="S34" s="38">
        <f t="shared" si="41"/>
        <v>0</v>
      </c>
      <c r="T34" s="38">
        <f t="shared" si="41"/>
        <v>226915.05199999997</v>
      </c>
      <c r="U34" s="38">
        <f t="shared" si="41"/>
        <v>0</v>
      </c>
      <c r="V34" s="38">
        <f t="shared" si="41"/>
        <v>125974.52100000001</v>
      </c>
      <c r="W34" s="38">
        <f t="shared" si="41"/>
        <v>0</v>
      </c>
      <c r="X34" s="38">
        <f t="shared" si="41"/>
        <v>98103.665999999997</v>
      </c>
      <c r="Y34" s="38">
        <f t="shared" si="41"/>
        <v>0</v>
      </c>
      <c r="Z34" s="38">
        <f t="shared" si="41"/>
        <v>143661.13699999999</v>
      </c>
      <c r="AA34" s="38">
        <f t="shared" si="41"/>
        <v>0</v>
      </c>
      <c r="AB34" s="38">
        <f t="shared" si="41"/>
        <v>146055.022</v>
      </c>
      <c r="AC34" s="38">
        <f t="shared" si="41"/>
        <v>0</v>
      </c>
      <c r="AD34" s="38">
        <f t="shared" si="41"/>
        <v>130488.723</v>
      </c>
      <c r="AE34" s="38">
        <f t="shared" si="41"/>
        <v>0</v>
      </c>
      <c r="AF34" s="38">
        <f t="shared" si="41"/>
        <v>301100.62300000008</v>
      </c>
      <c r="AG34" s="38">
        <f t="shared" si="41"/>
        <v>0</v>
      </c>
      <c r="AH34" s="33"/>
      <c r="AI34" s="40"/>
    </row>
    <row r="35" spans="1:35" s="27" customFormat="1" ht="45" customHeight="1" x14ac:dyDescent="0.25">
      <c r="A35" s="99"/>
      <c r="B35" s="83"/>
      <c r="C35" s="24" t="s">
        <v>31</v>
      </c>
      <c r="D35" s="25">
        <f>SUM(J35,L35,N35,P35,R35,T35,V35,X35,Z35,AB35,AD35,AF35)</f>
        <v>542378.29300000006</v>
      </c>
      <c r="E35" s="25">
        <f>J35</f>
        <v>68407.093999999997</v>
      </c>
      <c r="F35" s="25">
        <f>G35</f>
        <v>65711.009999999995</v>
      </c>
      <c r="G35" s="25">
        <f>SUM(K35,M35,O35,Q35,S35,U35,W35,Y35,AA35,AC35,AE35,AG35)</f>
        <v>65711.009999999995</v>
      </c>
      <c r="H35" s="25">
        <f>IFERROR(G35/D35*100,0)</f>
        <v>12.115346585229211</v>
      </c>
      <c r="I35" s="25">
        <f>IFERROR(G35/E35*100,0)</f>
        <v>96.058765484176249</v>
      </c>
      <c r="J35" s="39">
        <f>J39+J58+J66</f>
        <v>68407.093999999997</v>
      </c>
      <c r="K35" s="39">
        <f t="shared" ref="K35:AG35" si="42">K39+K58+K66</f>
        <v>65711.009999999995</v>
      </c>
      <c r="L35" s="39">
        <f t="shared" si="42"/>
        <v>65932.327000000005</v>
      </c>
      <c r="M35" s="39">
        <f t="shared" si="42"/>
        <v>0</v>
      </c>
      <c r="N35" s="39">
        <f t="shared" si="42"/>
        <v>56013.709000000003</v>
      </c>
      <c r="O35" s="39">
        <f t="shared" si="42"/>
        <v>0</v>
      </c>
      <c r="P35" s="39">
        <f t="shared" si="42"/>
        <v>52686.343000000001</v>
      </c>
      <c r="Q35" s="39">
        <f t="shared" si="42"/>
        <v>0</v>
      </c>
      <c r="R35" s="39">
        <f t="shared" si="42"/>
        <v>53691.906000000003</v>
      </c>
      <c r="S35" s="39">
        <f t="shared" si="42"/>
        <v>0</v>
      </c>
      <c r="T35" s="39">
        <f t="shared" si="42"/>
        <v>47632.574999999997</v>
      </c>
      <c r="U35" s="39">
        <f t="shared" si="42"/>
        <v>0</v>
      </c>
      <c r="V35" s="39">
        <f t="shared" si="42"/>
        <v>36778.83</v>
      </c>
      <c r="W35" s="39">
        <f t="shared" si="42"/>
        <v>0</v>
      </c>
      <c r="X35" s="39">
        <f t="shared" si="42"/>
        <v>27401.437000000002</v>
      </c>
      <c r="Y35" s="39">
        <f t="shared" si="42"/>
        <v>0</v>
      </c>
      <c r="Z35" s="39">
        <f t="shared" si="42"/>
        <v>32678.261999999999</v>
      </c>
      <c r="AA35" s="39">
        <f t="shared" si="42"/>
        <v>0</v>
      </c>
      <c r="AB35" s="39">
        <f t="shared" si="42"/>
        <v>36320.831999999995</v>
      </c>
      <c r="AC35" s="39">
        <f t="shared" si="42"/>
        <v>0</v>
      </c>
      <c r="AD35" s="39">
        <f t="shared" si="42"/>
        <v>32377.476999999999</v>
      </c>
      <c r="AE35" s="39">
        <f t="shared" si="42"/>
        <v>0</v>
      </c>
      <c r="AF35" s="39">
        <f t="shared" si="42"/>
        <v>32457.501000000004</v>
      </c>
      <c r="AG35" s="39">
        <f t="shared" si="42"/>
        <v>0</v>
      </c>
      <c r="AH35" s="22"/>
      <c r="AI35" s="42"/>
    </row>
    <row r="36" spans="1:35" s="27" customFormat="1" ht="31.5" customHeight="1" x14ac:dyDescent="0.25">
      <c r="A36" s="77"/>
      <c r="B36" s="83"/>
      <c r="C36" s="24" t="s">
        <v>32</v>
      </c>
      <c r="D36" s="25">
        <f>SUM(J36,L36,N36,P36,R36,T36,V36,X36,Z36,AB36,AD36,AF36)</f>
        <v>116994.898</v>
      </c>
      <c r="E36" s="25">
        <f>J36</f>
        <v>31362.18</v>
      </c>
      <c r="F36" s="25">
        <f>G36</f>
        <v>5718.9219999999996</v>
      </c>
      <c r="G36" s="25">
        <f>SUM(K36,M36,O36,Q36,S36,U36,W36,Y36,AA36,AC36,AE36,AG36)</f>
        <v>5718.9219999999996</v>
      </c>
      <c r="H36" s="25">
        <f>IFERROR(G36/D36*100,0)</f>
        <v>4.8881806794686034</v>
      </c>
      <c r="I36" s="25">
        <f>IFERROR(G36/E36*100,0)</f>
        <v>18.23509080044818</v>
      </c>
      <c r="J36" s="39">
        <f>J40</f>
        <v>31362.18</v>
      </c>
      <c r="K36" s="39">
        <f t="shared" ref="K36:AG36" si="43">K40</f>
        <v>5718.9219999999996</v>
      </c>
      <c r="L36" s="39">
        <f t="shared" si="43"/>
        <v>13891.33</v>
      </c>
      <c r="M36" s="39">
        <f t="shared" si="43"/>
        <v>0</v>
      </c>
      <c r="N36" s="39">
        <f t="shared" si="43"/>
        <v>10899.261</v>
      </c>
      <c r="O36" s="39">
        <f t="shared" si="43"/>
        <v>0</v>
      </c>
      <c r="P36" s="39">
        <f t="shared" si="43"/>
        <v>9704.4680000000008</v>
      </c>
      <c r="Q36" s="39">
        <f t="shared" si="43"/>
        <v>0</v>
      </c>
      <c r="R36" s="39">
        <f t="shared" si="43"/>
        <v>8731.3529999999992</v>
      </c>
      <c r="S36" s="39">
        <f t="shared" si="43"/>
        <v>0</v>
      </c>
      <c r="T36" s="39">
        <f t="shared" si="43"/>
        <v>6506.6679999999997</v>
      </c>
      <c r="U36" s="39">
        <f t="shared" si="43"/>
        <v>0</v>
      </c>
      <c r="V36" s="39">
        <f t="shared" si="43"/>
        <v>6165.4719999999998</v>
      </c>
      <c r="W36" s="39">
        <f t="shared" si="43"/>
        <v>0</v>
      </c>
      <c r="X36" s="39">
        <f t="shared" si="43"/>
        <v>5972.3149999999996</v>
      </c>
      <c r="Y36" s="39">
        <f t="shared" si="43"/>
        <v>0</v>
      </c>
      <c r="Z36" s="39">
        <f t="shared" si="43"/>
        <v>5979.9309999999996</v>
      </c>
      <c r="AA36" s="39">
        <f t="shared" si="43"/>
        <v>0</v>
      </c>
      <c r="AB36" s="39">
        <f t="shared" si="43"/>
        <v>6884.62</v>
      </c>
      <c r="AC36" s="39">
        <f t="shared" si="43"/>
        <v>0</v>
      </c>
      <c r="AD36" s="39">
        <f t="shared" si="43"/>
        <v>5989.6809999999996</v>
      </c>
      <c r="AE36" s="39">
        <f t="shared" si="43"/>
        <v>0</v>
      </c>
      <c r="AF36" s="39">
        <f t="shared" si="43"/>
        <v>4907.6190000000024</v>
      </c>
      <c r="AG36" s="39">
        <f t="shared" si="43"/>
        <v>0</v>
      </c>
      <c r="AH36" s="22"/>
      <c r="AI36" s="42"/>
    </row>
    <row r="37" spans="1:35" s="30" customFormat="1" ht="37.5" customHeight="1" x14ac:dyDescent="0.25">
      <c r="A37" s="100"/>
      <c r="B37" s="79" t="s">
        <v>43</v>
      </c>
      <c r="C37" s="31" t="s">
        <v>28</v>
      </c>
      <c r="D37" s="20">
        <f>D40+D39</f>
        <v>619753.59400000004</v>
      </c>
      <c r="E37" s="32">
        <f t="shared" ref="E37:G37" si="44">E40+E39</f>
        <v>97073.19200000001</v>
      </c>
      <c r="F37" s="32">
        <f t="shared" si="44"/>
        <v>71429.932000000001</v>
      </c>
      <c r="G37" s="32">
        <f t="shared" si="44"/>
        <v>71429.932000000001</v>
      </c>
      <c r="H37" s="32">
        <f t="shared" ref="H37" si="45">IFERROR(G37/D37*100,0)</f>
        <v>11.525537357351734</v>
      </c>
      <c r="I37" s="32">
        <f t="shared" ref="I37" si="46">IFERROR(G37/E37*100,0)</f>
        <v>73.583582169627221</v>
      </c>
      <c r="J37" s="41">
        <f>J40+J39</f>
        <v>97073.19200000001</v>
      </c>
      <c r="K37" s="41">
        <f t="shared" ref="K37:AG37" si="47">K40+K39</f>
        <v>71429.932000000001</v>
      </c>
      <c r="L37" s="41">
        <f t="shared" si="47"/>
        <v>74899.770999999993</v>
      </c>
      <c r="M37" s="41">
        <f t="shared" si="47"/>
        <v>0</v>
      </c>
      <c r="N37" s="41">
        <f t="shared" si="47"/>
        <v>62103.057000000001</v>
      </c>
      <c r="O37" s="41">
        <f t="shared" si="47"/>
        <v>0</v>
      </c>
      <c r="P37" s="41">
        <f t="shared" si="47"/>
        <v>58011.771000000001</v>
      </c>
      <c r="Q37" s="41">
        <f t="shared" si="47"/>
        <v>0</v>
      </c>
      <c r="R37" s="41">
        <f t="shared" si="47"/>
        <v>58358.153999999995</v>
      </c>
      <c r="S37" s="41">
        <f t="shared" si="47"/>
        <v>0</v>
      </c>
      <c r="T37" s="41">
        <f t="shared" si="47"/>
        <v>51785.954999999994</v>
      </c>
      <c r="U37" s="41">
        <f t="shared" si="47"/>
        <v>0</v>
      </c>
      <c r="V37" s="41">
        <f t="shared" si="47"/>
        <v>42659.302000000003</v>
      </c>
      <c r="W37" s="41">
        <f t="shared" si="47"/>
        <v>0</v>
      </c>
      <c r="X37" s="41">
        <f t="shared" si="47"/>
        <v>33328.752</v>
      </c>
      <c r="Y37" s="41">
        <f t="shared" si="47"/>
        <v>0</v>
      </c>
      <c r="Z37" s="41">
        <f t="shared" si="47"/>
        <v>35823.358</v>
      </c>
      <c r="AA37" s="41">
        <f t="shared" si="47"/>
        <v>0</v>
      </c>
      <c r="AB37" s="41">
        <f t="shared" si="47"/>
        <v>38653.220999999998</v>
      </c>
      <c r="AC37" s="41">
        <f t="shared" si="47"/>
        <v>0</v>
      </c>
      <c r="AD37" s="41">
        <f t="shared" si="47"/>
        <v>34208.644</v>
      </c>
      <c r="AE37" s="41">
        <f t="shared" si="47"/>
        <v>0</v>
      </c>
      <c r="AF37" s="41">
        <f t="shared" si="47"/>
        <v>32848.417000000001</v>
      </c>
      <c r="AG37" s="41">
        <f t="shared" si="47"/>
        <v>0</v>
      </c>
      <c r="AH37" s="33"/>
      <c r="AI37" s="40"/>
    </row>
    <row r="38" spans="1:35" s="30" customFormat="1" ht="39.75" customHeight="1" x14ac:dyDescent="0.25">
      <c r="A38" s="101"/>
      <c r="B38" s="80"/>
      <c r="C38" s="36" t="s">
        <v>30</v>
      </c>
      <c r="D38" s="25">
        <f>SUM(J38,L38,N38,P38,R38,T38,V38,X38,Z38,AB38,AD38,AF38)</f>
        <v>2439801.3939999994</v>
      </c>
      <c r="E38" s="37">
        <f>J38</f>
        <v>195560.851</v>
      </c>
      <c r="F38" s="37">
        <f>G38</f>
        <v>39229.65</v>
      </c>
      <c r="G38" s="37">
        <f>SUM(K38,M38,O38,Q38,S38,U38,W38,Y38,AA38,AC38,AE38,AG38)</f>
        <v>39229.65</v>
      </c>
      <c r="H38" s="37">
        <f>IFERROR(G38/D38*100,0)</f>
        <v>1.6079034177320424</v>
      </c>
      <c r="I38" s="37">
        <f>IFERROR(G38/E38*100,0)</f>
        <v>20.060073271004534</v>
      </c>
      <c r="J38" s="38">
        <f>J45+J47+J49+J52+J54</f>
        <v>195560.851</v>
      </c>
      <c r="K38" s="38">
        <f t="shared" ref="K38:AG38" si="48">K45+K47+K49+K52+K54</f>
        <v>39229.65</v>
      </c>
      <c r="L38" s="38">
        <f t="shared" si="48"/>
        <v>322116.91800000001</v>
      </c>
      <c r="M38" s="38">
        <f t="shared" si="48"/>
        <v>0</v>
      </c>
      <c r="N38" s="38">
        <f t="shared" si="48"/>
        <v>248332.861</v>
      </c>
      <c r="O38" s="38">
        <f t="shared" si="48"/>
        <v>0</v>
      </c>
      <c r="P38" s="38">
        <f t="shared" si="48"/>
        <v>218273.44</v>
      </c>
      <c r="Q38" s="38">
        <f t="shared" si="48"/>
        <v>0</v>
      </c>
      <c r="R38" s="38">
        <f t="shared" si="48"/>
        <v>362494.51799999998</v>
      </c>
      <c r="S38" s="38">
        <f t="shared" si="48"/>
        <v>0</v>
      </c>
      <c r="T38" s="38">
        <f t="shared" si="48"/>
        <v>215396.68099999998</v>
      </c>
      <c r="U38" s="38">
        <f t="shared" si="48"/>
        <v>0</v>
      </c>
      <c r="V38" s="38">
        <f t="shared" si="48"/>
        <v>125974.52100000001</v>
      </c>
      <c r="W38" s="38">
        <f t="shared" si="48"/>
        <v>0</v>
      </c>
      <c r="X38" s="38">
        <f t="shared" si="48"/>
        <v>98103.665999999997</v>
      </c>
      <c r="Y38" s="38">
        <f t="shared" si="48"/>
        <v>0</v>
      </c>
      <c r="Z38" s="38">
        <f t="shared" si="48"/>
        <v>131912.166</v>
      </c>
      <c r="AA38" s="38">
        <f t="shared" si="48"/>
        <v>0</v>
      </c>
      <c r="AB38" s="38">
        <f t="shared" si="48"/>
        <v>125310.558</v>
      </c>
      <c r="AC38" s="38">
        <f t="shared" si="48"/>
        <v>0</v>
      </c>
      <c r="AD38" s="38">
        <f t="shared" si="48"/>
        <v>110450.681</v>
      </c>
      <c r="AE38" s="38">
        <f t="shared" si="48"/>
        <v>0</v>
      </c>
      <c r="AF38" s="38">
        <f t="shared" si="48"/>
        <v>285874.53300000005</v>
      </c>
      <c r="AG38" s="38">
        <f t="shared" si="48"/>
        <v>0</v>
      </c>
      <c r="AH38" s="33"/>
      <c r="AI38" s="40"/>
    </row>
    <row r="39" spans="1:35" s="30" customFormat="1" ht="42.75" customHeight="1" x14ac:dyDescent="0.25">
      <c r="A39" s="101"/>
      <c r="B39" s="80"/>
      <c r="C39" s="36" t="s">
        <v>31</v>
      </c>
      <c r="D39" s="25">
        <f>SUM(J39,L39,N39,P39,R39,T39,V39,X39,Z39,AB39,AD39,AF39)</f>
        <v>502758.69600000005</v>
      </c>
      <c r="E39" s="37">
        <f>J39</f>
        <v>65711.012000000002</v>
      </c>
      <c r="F39" s="37">
        <f>G39</f>
        <v>65711.009999999995</v>
      </c>
      <c r="G39" s="37">
        <f>SUM(K39,M39,O39,Q39,S39,U39,W39,Y39,AA39,AC39,AE39,AG39)</f>
        <v>65711.009999999995</v>
      </c>
      <c r="H39" s="37">
        <f>IFERROR(G39/D39*100,0)</f>
        <v>13.07008919443931</v>
      </c>
      <c r="I39" s="37">
        <f>IFERROR(G39/E39*100,0)</f>
        <v>99.999996956370097</v>
      </c>
      <c r="J39" s="38">
        <f>J42+J55</f>
        <v>65711.012000000002</v>
      </c>
      <c r="K39" s="38">
        <f t="shared" ref="K39:AG39" si="49">K42+K55</f>
        <v>65711.009999999995</v>
      </c>
      <c r="L39" s="38">
        <f t="shared" si="49"/>
        <v>61008.440999999999</v>
      </c>
      <c r="M39" s="38">
        <f t="shared" si="49"/>
        <v>0</v>
      </c>
      <c r="N39" s="38">
        <f t="shared" si="49"/>
        <v>51203.796000000002</v>
      </c>
      <c r="O39" s="38">
        <f t="shared" si="49"/>
        <v>0</v>
      </c>
      <c r="P39" s="38">
        <f t="shared" si="49"/>
        <v>48307.303</v>
      </c>
      <c r="Q39" s="38">
        <f t="shared" si="49"/>
        <v>0</v>
      </c>
      <c r="R39" s="38">
        <f t="shared" si="49"/>
        <v>49626.800999999999</v>
      </c>
      <c r="S39" s="38">
        <f t="shared" si="49"/>
        <v>0</v>
      </c>
      <c r="T39" s="38">
        <f t="shared" si="49"/>
        <v>45279.286999999997</v>
      </c>
      <c r="U39" s="38">
        <f t="shared" si="49"/>
        <v>0</v>
      </c>
      <c r="V39" s="38">
        <f t="shared" si="49"/>
        <v>36493.83</v>
      </c>
      <c r="W39" s="38">
        <f t="shared" si="49"/>
        <v>0</v>
      </c>
      <c r="X39" s="38">
        <f t="shared" si="49"/>
        <v>27356.437000000002</v>
      </c>
      <c r="Y39" s="38">
        <f t="shared" si="49"/>
        <v>0</v>
      </c>
      <c r="Z39" s="38">
        <f t="shared" si="49"/>
        <v>29843.427</v>
      </c>
      <c r="AA39" s="38">
        <f t="shared" si="49"/>
        <v>0</v>
      </c>
      <c r="AB39" s="38">
        <f t="shared" si="49"/>
        <v>31768.600999999999</v>
      </c>
      <c r="AC39" s="38">
        <f t="shared" si="49"/>
        <v>0</v>
      </c>
      <c r="AD39" s="38">
        <f t="shared" si="49"/>
        <v>28218.963</v>
      </c>
      <c r="AE39" s="38">
        <f t="shared" si="49"/>
        <v>0</v>
      </c>
      <c r="AF39" s="38">
        <f t="shared" si="49"/>
        <v>27940.798000000003</v>
      </c>
      <c r="AG39" s="38">
        <f t="shared" si="49"/>
        <v>0</v>
      </c>
      <c r="AH39" s="33"/>
      <c r="AI39" s="40"/>
    </row>
    <row r="40" spans="1:35" s="30" customFormat="1" ht="37.5" customHeight="1" x14ac:dyDescent="0.25">
      <c r="A40" s="96"/>
      <c r="B40" s="80"/>
      <c r="C40" s="36" t="s">
        <v>32</v>
      </c>
      <c r="D40" s="25">
        <f>SUM(J40,L40,N40,P40,R40,T40,V40,X40,Z40,AB40,AD40,AF40)</f>
        <v>116994.898</v>
      </c>
      <c r="E40" s="37">
        <f>J40</f>
        <v>31362.18</v>
      </c>
      <c r="F40" s="37">
        <f>G40</f>
        <v>5718.9219999999996</v>
      </c>
      <c r="G40" s="37">
        <f>SUM(K40,M40,O40,Q40,S40,U40,W40,Y40,AA40,AC40,AE40,AG40)</f>
        <v>5718.9219999999996</v>
      </c>
      <c r="H40" s="37">
        <f>IFERROR(G40/D40*100,0)</f>
        <v>4.8881806794686034</v>
      </c>
      <c r="I40" s="37">
        <f>IFERROR(G40/E40*100,0)</f>
        <v>18.23509080044818</v>
      </c>
      <c r="J40" s="38">
        <f>J43</f>
        <v>31362.18</v>
      </c>
      <c r="K40" s="38">
        <f t="shared" ref="K40:AG40" si="50">K43</f>
        <v>5718.9219999999996</v>
      </c>
      <c r="L40" s="38">
        <f t="shared" si="50"/>
        <v>13891.33</v>
      </c>
      <c r="M40" s="38">
        <f t="shared" si="50"/>
        <v>0</v>
      </c>
      <c r="N40" s="38">
        <f t="shared" si="50"/>
        <v>10899.261</v>
      </c>
      <c r="O40" s="38">
        <f t="shared" si="50"/>
        <v>0</v>
      </c>
      <c r="P40" s="38">
        <f t="shared" si="50"/>
        <v>9704.4680000000008</v>
      </c>
      <c r="Q40" s="38">
        <f t="shared" si="50"/>
        <v>0</v>
      </c>
      <c r="R40" s="38">
        <f t="shared" si="50"/>
        <v>8731.3529999999992</v>
      </c>
      <c r="S40" s="38">
        <f t="shared" si="50"/>
        <v>0</v>
      </c>
      <c r="T40" s="38">
        <f t="shared" si="50"/>
        <v>6506.6679999999997</v>
      </c>
      <c r="U40" s="38">
        <f t="shared" si="50"/>
        <v>0</v>
      </c>
      <c r="V40" s="38">
        <f t="shared" si="50"/>
        <v>6165.4719999999998</v>
      </c>
      <c r="W40" s="38">
        <f t="shared" si="50"/>
        <v>0</v>
      </c>
      <c r="X40" s="38">
        <f t="shared" si="50"/>
        <v>5972.3149999999996</v>
      </c>
      <c r="Y40" s="38">
        <f t="shared" si="50"/>
        <v>0</v>
      </c>
      <c r="Z40" s="38">
        <f t="shared" si="50"/>
        <v>5979.9309999999996</v>
      </c>
      <c r="AA40" s="38">
        <f t="shared" si="50"/>
        <v>0</v>
      </c>
      <c r="AB40" s="38">
        <f t="shared" si="50"/>
        <v>6884.62</v>
      </c>
      <c r="AC40" s="38">
        <f t="shared" si="50"/>
        <v>0</v>
      </c>
      <c r="AD40" s="38">
        <f t="shared" si="50"/>
        <v>5989.6809999999996</v>
      </c>
      <c r="AE40" s="38">
        <f t="shared" si="50"/>
        <v>0</v>
      </c>
      <c r="AF40" s="38">
        <f t="shared" si="50"/>
        <v>4907.6190000000024</v>
      </c>
      <c r="AG40" s="38">
        <f t="shared" si="50"/>
        <v>0</v>
      </c>
      <c r="AH40" s="33"/>
      <c r="AI40" s="40"/>
    </row>
    <row r="41" spans="1:35" s="30" customFormat="1" ht="23.25" customHeight="1" x14ac:dyDescent="0.25">
      <c r="A41" s="85"/>
      <c r="B41" s="88" t="s">
        <v>44</v>
      </c>
      <c r="C41" s="36" t="s">
        <v>28</v>
      </c>
      <c r="D41" s="25">
        <f>D43+D42</f>
        <v>618597.19400000002</v>
      </c>
      <c r="E41" s="37">
        <f t="shared" ref="E41:G41" si="51">E43+E42</f>
        <v>97073.19200000001</v>
      </c>
      <c r="F41" s="37">
        <f t="shared" si="51"/>
        <v>71429.932000000001</v>
      </c>
      <c r="G41" s="37">
        <f t="shared" si="51"/>
        <v>71429.932000000001</v>
      </c>
      <c r="H41" s="37">
        <f t="shared" ref="H41" si="52">IFERROR(G41/D41*100,0)</f>
        <v>11.54708309265302</v>
      </c>
      <c r="I41" s="37">
        <f t="shared" ref="I41" si="53">IFERROR(G41/E41*100,0)</f>
        <v>73.583582169627221</v>
      </c>
      <c r="J41" s="38">
        <f>J43+J42</f>
        <v>97073.19200000001</v>
      </c>
      <c r="K41" s="38">
        <f t="shared" ref="K41:AG41" si="54">K43+K42</f>
        <v>71429.932000000001</v>
      </c>
      <c r="L41" s="38">
        <f t="shared" si="54"/>
        <v>74899.770999999993</v>
      </c>
      <c r="M41" s="38">
        <f t="shared" si="54"/>
        <v>0</v>
      </c>
      <c r="N41" s="38">
        <f t="shared" si="54"/>
        <v>62103.057000000001</v>
      </c>
      <c r="O41" s="38">
        <f t="shared" si="54"/>
        <v>0</v>
      </c>
      <c r="P41" s="38">
        <f t="shared" si="54"/>
        <v>58011.771000000001</v>
      </c>
      <c r="Q41" s="38">
        <f t="shared" si="54"/>
        <v>0</v>
      </c>
      <c r="R41" s="38">
        <f t="shared" si="54"/>
        <v>58358.153999999995</v>
      </c>
      <c r="S41" s="38">
        <f t="shared" si="54"/>
        <v>0</v>
      </c>
      <c r="T41" s="38">
        <f t="shared" si="54"/>
        <v>51785.954999999994</v>
      </c>
      <c r="U41" s="38">
        <f t="shared" si="54"/>
        <v>0</v>
      </c>
      <c r="V41" s="38">
        <f t="shared" si="54"/>
        <v>42659.302000000003</v>
      </c>
      <c r="W41" s="38">
        <f t="shared" si="54"/>
        <v>0</v>
      </c>
      <c r="X41" s="38">
        <f t="shared" si="54"/>
        <v>33328.752</v>
      </c>
      <c r="Y41" s="38">
        <f t="shared" si="54"/>
        <v>0</v>
      </c>
      <c r="Z41" s="38">
        <f t="shared" si="54"/>
        <v>35823.358</v>
      </c>
      <c r="AA41" s="38">
        <f t="shared" si="54"/>
        <v>0</v>
      </c>
      <c r="AB41" s="38">
        <f t="shared" si="54"/>
        <v>38653.220999999998</v>
      </c>
      <c r="AC41" s="38">
        <f t="shared" si="54"/>
        <v>0</v>
      </c>
      <c r="AD41" s="38">
        <f t="shared" si="54"/>
        <v>34208.644</v>
      </c>
      <c r="AE41" s="38">
        <f t="shared" si="54"/>
        <v>0</v>
      </c>
      <c r="AF41" s="38">
        <f t="shared" si="54"/>
        <v>31692.017000000003</v>
      </c>
      <c r="AG41" s="38">
        <f t="shared" si="54"/>
        <v>0</v>
      </c>
      <c r="AH41" s="29"/>
      <c r="AI41" s="40"/>
    </row>
    <row r="42" spans="1:35" s="30" customFormat="1" ht="33.75" customHeight="1" x14ac:dyDescent="0.25">
      <c r="A42" s="86"/>
      <c r="B42" s="89"/>
      <c r="C42" s="36" t="s">
        <v>31</v>
      </c>
      <c r="D42" s="25">
        <f>SUM(J42,L42,N42,P42,R42,T42,V42,X42,Z42,AB42,AD42,AF42)</f>
        <v>501602.29600000003</v>
      </c>
      <c r="E42" s="37">
        <f>J42</f>
        <v>65711.012000000002</v>
      </c>
      <c r="F42" s="37">
        <f>G42</f>
        <v>65711.009999999995</v>
      </c>
      <c r="G42" s="37">
        <f>SUM(K42,M42,O42,Q42,S42,U42,W42,Y42,AA42,AC42,AE42,AG42)</f>
        <v>65711.009999999995</v>
      </c>
      <c r="H42" s="37">
        <f>IFERROR(G42/D42*100,0)</f>
        <v>13.100221136148866</v>
      </c>
      <c r="I42" s="37">
        <f>IFERROR(G42/E42*100,0)</f>
        <v>99.999996956370097</v>
      </c>
      <c r="J42" s="38">
        <v>65711.012000000002</v>
      </c>
      <c r="K42" s="38">
        <v>65711.009999999995</v>
      </c>
      <c r="L42" s="38">
        <v>61008.440999999999</v>
      </c>
      <c r="M42" s="38">
        <v>0</v>
      </c>
      <c r="N42" s="38">
        <v>51203.796000000002</v>
      </c>
      <c r="O42" s="38">
        <v>0</v>
      </c>
      <c r="P42" s="38">
        <v>48307.303</v>
      </c>
      <c r="Q42" s="38">
        <v>0</v>
      </c>
      <c r="R42" s="38">
        <v>49626.800999999999</v>
      </c>
      <c r="S42" s="38">
        <v>0</v>
      </c>
      <c r="T42" s="38">
        <v>45279.286999999997</v>
      </c>
      <c r="U42" s="38">
        <v>0</v>
      </c>
      <c r="V42" s="38">
        <v>36493.83</v>
      </c>
      <c r="W42" s="38">
        <v>0</v>
      </c>
      <c r="X42" s="38">
        <v>27356.437000000002</v>
      </c>
      <c r="Y42" s="38">
        <v>0</v>
      </c>
      <c r="Z42" s="38">
        <v>29843.427</v>
      </c>
      <c r="AA42" s="38">
        <v>0</v>
      </c>
      <c r="AB42" s="38">
        <v>31768.600999999999</v>
      </c>
      <c r="AC42" s="38">
        <v>0</v>
      </c>
      <c r="AD42" s="38">
        <v>28218.963</v>
      </c>
      <c r="AE42" s="38">
        <v>0</v>
      </c>
      <c r="AF42" s="38">
        <v>26784.398000000001</v>
      </c>
      <c r="AG42" s="38">
        <v>0</v>
      </c>
      <c r="AH42" s="29"/>
      <c r="AI42" s="40"/>
    </row>
    <row r="43" spans="1:35" s="30" customFormat="1" ht="28.5" customHeight="1" x14ac:dyDescent="0.25">
      <c r="A43" s="87"/>
      <c r="B43" s="90"/>
      <c r="C43" s="36" t="s">
        <v>32</v>
      </c>
      <c r="D43" s="25">
        <f>SUM(J43,L43,N43,P43,R43,T43,V43,X43,Z43,AB43,AD43,AF43)</f>
        <v>116994.898</v>
      </c>
      <c r="E43" s="37">
        <f>J43</f>
        <v>31362.18</v>
      </c>
      <c r="F43" s="37">
        <f>G43</f>
        <v>5718.9219999999996</v>
      </c>
      <c r="G43" s="37">
        <f>SUM(K43,M43,O43,Q43,S43,U43,W43,Y43,AA43,AC43,AE43,AG43)</f>
        <v>5718.9219999999996</v>
      </c>
      <c r="H43" s="37">
        <f>IFERROR(G43/D43*100,0)</f>
        <v>4.8881806794686034</v>
      </c>
      <c r="I43" s="37">
        <f>IFERROR(G43/E43*100,0)</f>
        <v>18.23509080044818</v>
      </c>
      <c r="J43" s="38">
        <v>31362.18</v>
      </c>
      <c r="K43" s="38">
        <v>5718.9219999999996</v>
      </c>
      <c r="L43" s="38">
        <v>13891.33</v>
      </c>
      <c r="M43" s="38">
        <v>0</v>
      </c>
      <c r="N43" s="38">
        <v>10899.261</v>
      </c>
      <c r="O43" s="38">
        <v>0</v>
      </c>
      <c r="P43" s="38">
        <v>9704.4680000000008</v>
      </c>
      <c r="Q43" s="38">
        <v>0</v>
      </c>
      <c r="R43" s="38">
        <v>8731.3529999999992</v>
      </c>
      <c r="S43" s="38">
        <v>0</v>
      </c>
      <c r="T43" s="38">
        <v>6506.6679999999997</v>
      </c>
      <c r="U43" s="38">
        <v>0</v>
      </c>
      <c r="V43" s="38">
        <v>6165.4719999999998</v>
      </c>
      <c r="W43" s="38">
        <v>0</v>
      </c>
      <c r="X43" s="38">
        <v>5972.3149999999996</v>
      </c>
      <c r="Y43" s="38">
        <v>0</v>
      </c>
      <c r="Z43" s="38">
        <v>5979.9309999999996</v>
      </c>
      <c r="AA43" s="38">
        <v>0</v>
      </c>
      <c r="AB43" s="38">
        <v>6884.62</v>
      </c>
      <c r="AC43" s="38">
        <v>0</v>
      </c>
      <c r="AD43" s="38">
        <v>5989.6809999999996</v>
      </c>
      <c r="AE43" s="38">
        <v>0</v>
      </c>
      <c r="AF43" s="38">
        <f>22562.669-17655.05</f>
        <v>4907.6190000000024</v>
      </c>
      <c r="AG43" s="38">
        <v>0</v>
      </c>
      <c r="AH43" s="29"/>
      <c r="AI43" s="40"/>
    </row>
    <row r="44" spans="1:35" s="30" customFormat="1" ht="77.25" customHeight="1" x14ac:dyDescent="0.25">
      <c r="A44" s="48"/>
      <c r="B44" s="75" t="s">
        <v>45</v>
      </c>
      <c r="C44" s="36" t="s">
        <v>28</v>
      </c>
      <c r="D44" s="25">
        <f t="shared" ref="D44:E44" si="55">D45</f>
        <v>2337219.0960000004</v>
      </c>
      <c r="E44" s="37">
        <f t="shared" si="55"/>
        <v>189901.766</v>
      </c>
      <c r="F44" s="37">
        <f t="shared" ref="F44:F47" si="56">G44</f>
        <v>38211.910000000003</v>
      </c>
      <c r="G44" s="37">
        <f>G45</f>
        <v>38211.910000000003</v>
      </c>
      <c r="H44" s="37">
        <f t="shared" ref="H44:H48" si="57">IFERROR(G44/D44*100,0)</f>
        <v>1.6349305918900467</v>
      </c>
      <c r="I44" s="37">
        <f t="shared" ref="I44:I48" si="58">IFERROR(G44/E44*100,0)</f>
        <v>20.12193504298428</v>
      </c>
      <c r="J44" s="37">
        <f t="shared" ref="J44:AG44" si="59">J45</f>
        <v>189901.766</v>
      </c>
      <c r="K44" s="37">
        <f t="shared" si="59"/>
        <v>38211.910000000003</v>
      </c>
      <c r="L44" s="37">
        <f t="shared" si="59"/>
        <v>316255.65000000002</v>
      </c>
      <c r="M44" s="37">
        <f t="shared" si="59"/>
        <v>0</v>
      </c>
      <c r="N44" s="37">
        <f t="shared" si="59"/>
        <v>242332.639</v>
      </c>
      <c r="O44" s="37">
        <f t="shared" si="59"/>
        <v>0</v>
      </c>
      <c r="P44" s="37">
        <f t="shared" si="59"/>
        <v>212215.00899999999</v>
      </c>
      <c r="Q44" s="37">
        <f t="shared" si="59"/>
        <v>0</v>
      </c>
      <c r="R44" s="37">
        <f t="shared" si="59"/>
        <v>356506.087</v>
      </c>
      <c r="S44" s="37">
        <f t="shared" si="59"/>
        <v>0</v>
      </c>
      <c r="T44" s="37">
        <f t="shared" si="59"/>
        <v>210618.63699999999</v>
      </c>
      <c r="U44" s="37">
        <f t="shared" si="59"/>
        <v>0</v>
      </c>
      <c r="V44" s="37">
        <f t="shared" si="59"/>
        <v>122384.175</v>
      </c>
      <c r="W44" s="37">
        <f t="shared" si="59"/>
        <v>0</v>
      </c>
      <c r="X44" s="37">
        <f t="shared" si="59"/>
        <v>95421.072</v>
      </c>
      <c r="Y44" s="37">
        <f t="shared" si="59"/>
        <v>0</v>
      </c>
      <c r="Z44" s="37">
        <f t="shared" si="59"/>
        <v>130036.44100000001</v>
      </c>
      <c r="AA44" s="37">
        <f t="shared" si="59"/>
        <v>0</v>
      </c>
      <c r="AB44" s="37">
        <f t="shared" si="59"/>
        <v>123715.728</v>
      </c>
      <c r="AC44" s="37">
        <f t="shared" si="59"/>
        <v>0</v>
      </c>
      <c r="AD44" s="37">
        <f t="shared" si="59"/>
        <v>109478.251</v>
      </c>
      <c r="AE44" s="37">
        <f t="shared" si="59"/>
        <v>0</v>
      </c>
      <c r="AF44" s="37">
        <f t="shared" si="59"/>
        <v>228353.641</v>
      </c>
      <c r="AG44" s="37">
        <f t="shared" si="59"/>
        <v>0</v>
      </c>
      <c r="AH44" s="29"/>
      <c r="AI44" s="40"/>
    </row>
    <row r="45" spans="1:35" s="30" customFormat="1" ht="71.25" customHeight="1" x14ac:dyDescent="0.25">
      <c r="A45" s="48"/>
      <c r="B45" s="75"/>
      <c r="C45" s="36" t="s">
        <v>30</v>
      </c>
      <c r="D45" s="25">
        <f t="shared" ref="D45" si="60">SUM(J45,L45,N45,P45,R45,T45,V45,X45,Z45,AB45,AD45,AF45)</f>
        <v>2337219.0960000004</v>
      </c>
      <c r="E45" s="37">
        <f t="shared" ref="E45" si="61">J45</f>
        <v>189901.766</v>
      </c>
      <c r="F45" s="37">
        <f t="shared" si="56"/>
        <v>38211.910000000003</v>
      </c>
      <c r="G45" s="37">
        <f t="shared" ref="G45" si="62">SUM(K45,M45,O45,Q45,S45,U45,W45,Y45,AA45,AC45,AE45,AG45)</f>
        <v>38211.910000000003</v>
      </c>
      <c r="H45" s="37">
        <f t="shared" si="57"/>
        <v>1.6349305918900467</v>
      </c>
      <c r="I45" s="37">
        <f t="shared" si="58"/>
        <v>20.12193504298428</v>
      </c>
      <c r="J45" s="38">
        <v>189901.766</v>
      </c>
      <c r="K45" s="38">
        <v>38211.910000000003</v>
      </c>
      <c r="L45" s="38">
        <v>316255.65000000002</v>
      </c>
      <c r="M45" s="38">
        <v>0</v>
      </c>
      <c r="N45" s="38">
        <v>242332.639</v>
      </c>
      <c r="O45" s="38">
        <v>0</v>
      </c>
      <c r="P45" s="38">
        <v>212215.00899999999</v>
      </c>
      <c r="Q45" s="38">
        <v>0</v>
      </c>
      <c r="R45" s="38">
        <v>356506.087</v>
      </c>
      <c r="S45" s="38">
        <v>0</v>
      </c>
      <c r="T45" s="38">
        <v>210618.63699999999</v>
      </c>
      <c r="U45" s="38">
        <v>0</v>
      </c>
      <c r="V45" s="38">
        <v>122384.175</v>
      </c>
      <c r="W45" s="38">
        <v>0</v>
      </c>
      <c r="X45" s="38">
        <v>95421.072</v>
      </c>
      <c r="Y45" s="38">
        <v>0</v>
      </c>
      <c r="Z45" s="38">
        <v>130036.44100000001</v>
      </c>
      <c r="AA45" s="38">
        <v>0</v>
      </c>
      <c r="AB45" s="38">
        <v>123715.728</v>
      </c>
      <c r="AC45" s="38">
        <v>0</v>
      </c>
      <c r="AD45" s="38">
        <v>109478.251</v>
      </c>
      <c r="AE45" s="38">
        <v>0</v>
      </c>
      <c r="AF45" s="38">
        <v>228353.641</v>
      </c>
      <c r="AG45" s="38">
        <v>0</v>
      </c>
      <c r="AH45" s="29"/>
      <c r="AI45" s="40"/>
    </row>
    <row r="46" spans="1:35" s="30" customFormat="1" ht="62.25" customHeight="1" x14ac:dyDescent="0.25">
      <c r="A46" s="48"/>
      <c r="B46" s="75" t="s">
        <v>46</v>
      </c>
      <c r="C46" s="36" t="s">
        <v>28</v>
      </c>
      <c r="D46" s="25">
        <f t="shared" ref="D46:E46" si="63">D47</f>
        <v>37412.998</v>
      </c>
      <c r="E46" s="37">
        <f t="shared" si="63"/>
        <v>4729.085</v>
      </c>
      <c r="F46" s="37">
        <f t="shared" si="56"/>
        <v>1017.74</v>
      </c>
      <c r="G46" s="37">
        <f>G47</f>
        <v>1017.74</v>
      </c>
      <c r="H46" s="37">
        <f t="shared" si="57"/>
        <v>2.7202845385445986</v>
      </c>
      <c r="I46" s="37">
        <f t="shared" si="58"/>
        <v>21.520865029915935</v>
      </c>
      <c r="J46" s="37">
        <f t="shared" ref="J46:AG46" si="64">J47</f>
        <v>4729.085</v>
      </c>
      <c r="K46" s="37">
        <f t="shared" si="64"/>
        <v>1017.74</v>
      </c>
      <c r="L46" s="37">
        <f t="shared" si="64"/>
        <v>4931.268</v>
      </c>
      <c r="M46" s="37">
        <f t="shared" si="64"/>
        <v>0</v>
      </c>
      <c r="N46" s="37">
        <f t="shared" si="64"/>
        <v>5070.2219999999998</v>
      </c>
      <c r="O46" s="37">
        <f t="shared" si="64"/>
        <v>0</v>
      </c>
      <c r="P46" s="37">
        <f t="shared" si="64"/>
        <v>5128.4309999999996</v>
      </c>
      <c r="Q46" s="37">
        <f t="shared" si="64"/>
        <v>0</v>
      </c>
      <c r="R46" s="37">
        <f t="shared" si="64"/>
        <v>5058.4309999999996</v>
      </c>
      <c r="S46" s="37">
        <f t="shared" si="64"/>
        <v>0</v>
      </c>
      <c r="T46" s="37">
        <f t="shared" si="64"/>
        <v>3848.0439999999999</v>
      </c>
      <c r="U46" s="37">
        <f t="shared" si="64"/>
        <v>0</v>
      </c>
      <c r="V46" s="37">
        <f t="shared" si="64"/>
        <v>2660.346</v>
      </c>
      <c r="W46" s="37">
        <f t="shared" si="64"/>
        <v>0</v>
      </c>
      <c r="X46" s="37">
        <f t="shared" si="64"/>
        <v>1752.5940000000001</v>
      </c>
      <c r="Y46" s="37">
        <f t="shared" si="64"/>
        <v>0</v>
      </c>
      <c r="Z46" s="37">
        <f t="shared" si="64"/>
        <v>1275.7249999999999</v>
      </c>
      <c r="AA46" s="37">
        <f t="shared" si="64"/>
        <v>0</v>
      </c>
      <c r="AB46" s="37">
        <f t="shared" si="64"/>
        <v>994.83</v>
      </c>
      <c r="AC46" s="37">
        <f t="shared" si="64"/>
        <v>0</v>
      </c>
      <c r="AD46" s="37">
        <f t="shared" si="64"/>
        <v>972.43</v>
      </c>
      <c r="AE46" s="37">
        <f t="shared" si="64"/>
        <v>0</v>
      </c>
      <c r="AF46" s="37">
        <f t="shared" si="64"/>
        <v>991.59199999999998</v>
      </c>
      <c r="AG46" s="37">
        <f t="shared" si="64"/>
        <v>0</v>
      </c>
      <c r="AH46" s="29"/>
      <c r="AI46" s="40"/>
    </row>
    <row r="47" spans="1:35" s="30" customFormat="1" ht="105.75" customHeight="1" x14ac:dyDescent="0.25">
      <c r="A47" s="48"/>
      <c r="B47" s="75"/>
      <c r="C47" s="36" t="s">
        <v>30</v>
      </c>
      <c r="D47" s="25">
        <f t="shared" ref="D47" si="65">SUM(J47,L47,N47,P47,R47,T47,V47,X47,Z47,AB47,AD47,AF47)</f>
        <v>37412.998</v>
      </c>
      <c r="E47" s="37">
        <f t="shared" ref="E47" si="66">J47</f>
        <v>4729.085</v>
      </c>
      <c r="F47" s="37">
        <f t="shared" si="56"/>
        <v>1017.74</v>
      </c>
      <c r="G47" s="37">
        <f t="shared" ref="G47" si="67">SUM(K47,M47,O47,Q47,S47,U47,W47,Y47,AA47,AC47,AE47,AG47)</f>
        <v>1017.74</v>
      </c>
      <c r="H47" s="37">
        <f t="shared" si="57"/>
        <v>2.7202845385445986</v>
      </c>
      <c r="I47" s="37">
        <f t="shared" si="58"/>
        <v>21.520865029915935</v>
      </c>
      <c r="J47" s="38">
        <v>4729.085</v>
      </c>
      <c r="K47" s="38">
        <v>1017.74</v>
      </c>
      <c r="L47" s="38">
        <v>4931.268</v>
      </c>
      <c r="M47" s="38">
        <v>0</v>
      </c>
      <c r="N47" s="38">
        <v>5070.2219999999998</v>
      </c>
      <c r="O47" s="38">
        <v>0</v>
      </c>
      <c r="P47" s="38">
        <v>5128.4309999999996</v>
      </c>
      <c r="Q47" s="38">
        <v>0</v>
      </c>
      <c r="R47" s="38">
        <v>5058.4309999999996</v>
      </c>
      <c r="S47" s="38">
        <v>0</v>
      </c>
      <c r="T47" s="38">
        <v>3848.0439999999999</v>
      </c>
      <c r="U47" s="38">
        <v>0</v>
      </c>
      <c r="V47" s="38">
        <v>2660.346</v>
      </c>
      <c r="W47" s="38">
        <v>0</v>
      </c>
      <c r="X47" s="38">
        <v>1752.5940000000001</v>
      </c>
      <c r="Y47" s="38">
        <v>0</v>
      </c>
      <c r="Z47" s="38">
        <v>1275.7249999999999</v>
      </c>
      <c r="AA47" s="38">
        <v>0</v>
      </c>
      <c r="AB47" s="38">
        <v>994.83</v>
      </c>
      <c r="AC47" s="38">
        <v>0</v>
      </c>
      <c r="AD47" s="38">
        <v>972.43</v>
      </c>
      <c r="AE47" s="38">
        <v>0</v>
      </c>
      <c r="AF47" s="38">
        <v>991.59199999999998</v>
      </c>
      <c r="AG47" s="38">
        <v>0</v>
      </c>
      <c r="AH47" s="29"/>
      <c r="AI47" s="40"/>
    </row>
    <row r="48" spans="1:35" s="30" customFormat="1" ht="90.75" customHeight="1" x14ac:dyDescent="0.25">
      <c r="A48" s="92"/>
      <c r="B48" s="88" t="s">
        <v>47</v>
      </c>
      <c r="C48" s="36" t="s">
        <v>28</v>
      </c>
      <c r="D48" s="25">
        <f>D50+D49</f>
        <v>8640</v>
      </c>
      <c r="E48" s="37">
        <f t="shared" ref="E48:G48" si="68">E50+E49</f>
        <v>930</v>
      </c>
      <c r="F48" s="37">
        <f t="shared" si="68"/>
        <v>0</v>
      </c>
      <c r="G48" s="37">
        <f t="shared" si="68"/>
        <v>0</v>
      </c>
      <c r="H48" s="37">
        <f t="shared" si="57"/>
        <v>0</v>
      </c>
      <c r="I48" s="37">
        <f t="shared" si="58"/>
        <v>0</v>
      </c>
      <c r="J48" s="38">
        <f>J50+J49</f>
        <v>930</v>
      </c>
      <c r="K48" s="38">
        <f t="shared" ref="K48:AG48" si="69">K50+K49</f>
        <v>0</v>
      </c>
      <c r="L48" s="38">
        <f t="shared" si="69"/>
        <v>930</v>
      </c>
      <c r="M48" s="38">
        <f t="shared" si="69"/>
        <v>0</v>
      </c>
      <c r="N48" s="38">
        <f t="shared" si="69"/>
        <v>930</v>
      </c>
      <c r="O48" s="38">
        <f t="shared" si="69"/>
        <v>0</v>
      </c>
      <c r="P48" s="38">
        <f t="shared" si="69"/>
        <v>930</v>
      </c>
      <c r="Q48" s="38">
        <f t="shared" si="69"/>
        <v>0</v>
      </c>
      <c r="R48" s="38">
        <f t="shared" si="69"/>
        <v>930</v>
      </c>
      <c r="S48" s="38">
        <f t="shared" si="69"/>
        <v>0</v>
      </c>
      <c r="T48" s="38">
        <f t="shared" si="69"/>
        <v>930</v>
      </c>
      <c r="U48" s="38">
        <f t="shared" si="69"/>
        <v>0</v>
      </c>
      <c r="V48" s="38">
        <f t="shared" si="69"/>
        <v>930</v>
      </c>
      <c r="W48" s="38">
        <f t="shared" si="69"/>
        <v>0</v>
      </c>
      <c r="X48" s="38">
        <f t="shared" si="69"/>
        <v>930</v>
      </c>
      <c r="Y48" s="38">
        <f t="shared" si="69"/>
        <v>0</v>
      </c>
      <c r="Z48" s="38">
        <f t="shared" si="69"/>
        <v>600</v>
      </c>
      <c r="AA48" s="38">
        <f t="shared" si="69"/>
        <v>0</v>
      </c>
      <c r="AB48" s="38">
        <f t="shared" si="69"/>
        <v>600</v>
      </c>
      <c r="AC48" s="38">
        <f t="shared" si="69"/>
        <v>0</v>
      </c>
      <c r="AD48" s="38">
        <f t="shared" si="69"/>
        <v>0</v>
      </c>
      <c r="AE48" s="38">
        <f t="shared" si="69"/>
        <v>0</v>
      </c>
      <c r="AF48" s="38">
        <f t="shared" si="69"/>
        <v>0</v>
      </c>
      <c r="AG48" s="38">
        <f t="shared" si="69"/>
        <v>0</v>
      </c>
      <c r="AH48" s="29"/>
      <c r="AI48" s="40"/>
    </row>
    <row r="49" spans="1:35" s="30" customFormat="1" ht="88.5" customHeight="1" x14ac:dyDescent="0.25">
      <c r="A49" s="93"/>
      <c r="B49" s="89"/>
      <c r="C49" s="36" t="s">
        <v>30</v>
      </c>
      <c r="D49" s="25">
        <f>SUM(J49,L49,N49,P49,R49,T49,V49,X49,Z49,AB49,AD49,AF49)</f>
        <v>8640</v>
      </c>
      <c r="E49" s="37">
        <f>J49</f>
        <v>930</v>
      </c>
      <c r="F49" s="37">
        <f>G49</f>
        <v>0</v>
      </c>
      <c r="G49" s="37">
        <f>SUM(K49,M49,O49,Q49,S49,U49,W49,Y49,AA49,AC49,AE49,AG49)</f>
        <v>0</v>
      </c>
      <c r="H49" s="37">
        <f>IFERROR(G49/D49*100,0)</f>
        <v>0</v>
      </c>
      <c r="I49" s="37">
        <f>IFERROR(G49/E49*100,0)</f>
        <v>0</v>
      </c>
      <c r="J49" s="38">
        <v>930</v>
      </c>
      <c r="K49" s="38">
        <v>0</v>
      </c>
      <c r="L49" s="38">
        <v>930</v>
      </c>
      <c r="M49" s="38">
        <v>0</v>
      </c>
      <c r="N49" s="38">
        <v>930</v>
      </c>
      <c r="O49" s="38">
        <v>0</v>
      </c>
      <c r="P49" s="38">
        <v>930</v>
      </c>
      <c r="Q49" s="38">
        <v>0</v>
      </c>
      <c r="R49" s="38">
        <v>930</v>
      </c>
      <c r="S49" s="38">
        <v>0</v>
      </c>
      <c r="T49" s="38">
        <v>930</v>
      </c>
      <c r="U49" s="38">
        <v>0</v>
      </c>
      <c r="V49" s="38">
        <v>930</v>
      </c>
      <c r="W49" s="38">
        <v>0</v>
      </c>
      <c r="X49" s="38">
        <v>930</v>
      </c>
      <c r="Y49" s="38">
        <v>0</v>
      </c>
      <c r="Z49" s="38">
        <v>600</v>
      </c>
      <c r="AA49" s="38">
        <v>0</v>
      </c>
      <c r="AB49" s="38">
        <v>600</v>
      </c>
      <c r="AC49" s="38">
        <v>0</v>
      </c>
      <c r="AD49" s="38">
        <v>0</v>
      </c>
      <c r="AE49" s="38">
        <v>0</v>
      </c>
      <c r="AF49" s="38">
        <v>0</v>
      </c>
      <c r="AG49" s="38">
        <v>0</v>
      </c>
      <c r="AH49" s="29"/>
      <c r="AI49" s="40"/>
    </row>
    <row r="50" spans="1:35" s="51" customFormat="1" ht="28.5" hidden="1" customHeight="1" x14ac:dyDescent="0.25">
      <c r="A50" s="94"/>
      <c r="B50" s="90"/>
      <c r="C50" s="43" t="s">
        <v>32</v>
      </c>
      <c r="D50" s="44">
        <f>SUM(J50,L50,N50,P50,R50,T50,V50,X50,Z50,AB50,AD50,AF50)</f>
        <v>0</v>
      </c>
      <c r="E50" s="45">
        <f>J50</f>
        <v>0</v>
      </c>
      <c r="F50" s="45">
        <f>G50</f>
        <v>0</v>
      </c>
      <c r="G50" s="45">
        <f>SUM(K50,M50,O50,Q50,S50,U50,W50,Y50,AA50,AC50,AE50,AG50)</f>
        <v>0</v>
      </c>
      <c r="H50" s="45">
        <f>IFERROR(G50/D50*100,0)</f>
        <v>0</v>
      </c>
      <c r="I50" s="45">
        <f>IFERROR(G50/E50*100,0)</f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9"/>
      <c r="AI50" s="50"/>
    </row>
    <row r="51" spans="1:35" s="30" customFormat="1" ht="69" customHeight="1" x14ac:dyDescent="0.25">
      <c r="A51" s="48"/>
      <c r="B51" s="75" t="s">
        <v>48</v>
      </c>
      <c r="C51" s="36" t="s">
        <v>28</v>
      </c>
      <c r="D51" s="25">
        <f t="shared" ref="D51:E51" si="70">D52</f>
        <v>46122.400000000001</v>
      </c>
      <c r="E51" s="37">
        <f t="shared" si="70"/>
        <v>0</v>
      </c>
      <c r="F51" s="37">
        <f t="shared" ref="F51:F52" si="71">G51</f>
        <v>0</v>
      </c>
      <c r="G51" s="37">
        <f>G52</f>
        <v>0</v>
      </c>
      <c r="H51" s="37">
        <f t="shared" ref="H51:H53" si="72">IFERROR(G51/D51*100,0)</f>
        <v>0</v>
      </c>
      <c r="I51" s="37">
        <f t="shared" ref="I51:I53" si="73">IFERROR(G51/E51*100,0)</f>
        <v>0</v>
      </c>
      <c r="J51" s="37">
        <f t="shared" ref="J51:AG51" si="74">J52</f>
        <v>0</v>
      </c>
      <c r="K51" s="37">
        <f t="shared" si="74"/>
        <v>0</v>
      </c>
      <c r="L51" s="37">
        <f t="shared" si="74"/>
        <v>0</v>
      </c>
      <c r="M51" s="37">
        <f t="shared" si="74"/>
        <v>0</v>
      </c>
      <c r="N51" s="37">
        <f t="shared" si="74"/>
        <v>0</v>
      </c>
      <c r="O51" s="37">
        <f t="shared" si="74"/>
        <v>0</v>
      </c>
      <c r="P51" s="37">
        <f t="shared" si="74"/>
        <v>0</v>
      </c>
      <c r="Q51" s="37">
        <f t="shared" si="74"/>
        <v>0</v>
      </c>
      <c r="R51" s="37">
        <f t="shared" si="74"/>
        <v>0</v>
      </c>
      <c r="S51" s="37">
        <f t="shared" si="74"/>
        <v>0</v>
      </c>
      <c r="T51" s="37">
        <f t="shared" si="74"/>
        <v>0</v>
      </c>
      <c r="U51" s="37">
        <f t="shared" si="74"/>
        <v>0</v>
      </c>
      <c r="V51" s="37">
        <f t="shared" si="74"/>
        <v>0</v>
      </c>
      <c r="W51" s="37">
        <f t="shared" si="74"/>
        <v>0</v>
      </c>
      <c r="X51" s="37">
        <f t="shared" si="74"/>
        <v>0</v>
      </c>
      <c r="Y51" s="37">
        <f t="shared" si="74"/>
        <v>0</v>
      </c>
      <c r="Z51" s="37">
        <f t="shared" si="74"/>
        <v>0</v>
      </c>
      <c r="AA51" s="37">
        <f t="shared" si="74"/>
        <v>0</v>
      </c>
      <c r="AB51" s="37">
        <f t="shared" si="74"/>
        <v>0</v>
      </c>
      <c r="AC51" s="37">
        <f t="shared" si="74"/>
        <v>0</v>
      </c>
      <c r="AD51" s="37">
        <f t="shared" si="74"/>
        <v>0</v>
      </c>
      <c r="AE51" s="37">
        <f t="shared" si="74"/>
        <v>0</v>
      </c>
      <c r="AF51" s="37">
        <f t="shared" si="74"/>
        <v>46122.400000000001</v>
      </c>
      <c r="AG51" s="37">
        <f t="shared" si="74"/>
        <v>0</v>
      </c>
      <c r="AH51" s="29"/>
      <c r="AI51" s="40"/>
    </row>
    <row r="52" spans="1:35" s="30" customFormat="1" ht="67.5" customHeight="1" x14ac:dyDescent="0.25">
      <c r="A52" s="48"/>
      <c r="B52" s="75"/>
      <c r="C52" s="36" t="s">
        <v>30</v>
      </c>
      <c r="D52" s="25">
        <f t="shared" ref="D52" si="75">SUM(J52,L52,N52,P52,R52,T52,V52,X52,Z52,AB52,AD52,AF52)</f>
        <v>46122.400000000001</v>
      </c>
      <c r="E52" s="37">
        <f t="shared" ref="E52" si="76">J52</f>
        <v>0</v>
      </c>
      <c r="F52" s="37">
        <f t="shared" si="71"/>
        <v>0</v>
      </c>
      <c r="G52" s="37">
        <f t="shared" ref="G52" si="77">SUM(K52,M52,O52,Q52,S52,U52,W52,Y52,AA52,AC52,AE52,AG52)</f>
        <v>0</v>
      </c>
      <c r="H52" s="37">
        <f t="shared" si="72"/>
        <v>0</v>
      </c>
      <c r="I52" s="37">
        <f t="shared" si="73"/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>
        <v>46122.400000000001</v>
      </c>
      <c r="AG52" s="38">
        <v>0</v>
      </c>
      <c r="AH52" s="29"/>
      <c r="AI52" s="40"/>
    </row>
    <row r="53" spans="1:35" s="30" customFormat="1" ht="23.25" customHeight="1" x14ac:dyDescent="0.25">
      <c r="A53" s="85"/>
      <c r="B53" s="88" t="s">
        <v>49</v>
      </c>
      <c r="C53" s="36" t="s">
        <v>28</v>
      </c>
      <c r="D53" s="25">
        <f>D55+D54</f>
        <v>11563.3</v>
      </c>
      <c r="E53" s="37">
        <f t="shared" ref="E53:G53" si="78">E55+E54</f>
        <v>0</v>
      </c>
      <c r="F53" s="37">
        <f t="shared" si="78"/>
        <v>0</v>
      </c>
      <c r="G53" s="37">
        <f t="shared" si="78"/>
        <v>0</v>
      </c>
      <c r="H53" s="37">
        <f t="shared" si="72"/>
        <v>0</v>
      </c>
      <c r="I53" s="37">
        <f t="shared" si="73"/>
        <v>0</v>
      </c>
      <c r="J53" s="38">
        <f>J55+J54</f>
        <v>0</v>
      </c>
      <c r="K53" s="38">
        <f t="shared" ref="K53:AG53" si="79">K55+K54</f>
        <v>0</v>
      </c>
      <c r="L53" s="38">
        <f t="shared" si="79"/>
        <v>0</v>
      </c>
      <c r="M53" s="38">
        <f t="shared" si="79"/>
        <v>0</v>
      </c>
      <c r="N53" s="38">
        <f t="shared" si="79"/>
        <v>0</v>
      </c>
      <c r="O53" s="38">
        <f t="shared" si="79"/>
        <v>0</v>
      </c>
      <c r="P53" s="38">
        <f t="shared" si="79"/>
        <v>0</v>
      </c>
      <c r="Q53" s="38">
        <f t="shared" si="79"/>
        <v>0</v>
      </c>
      <c r="R53" s="38">
        <f t="shared" si="79"/>
        <v>0</v>
      </c>
      <c r="S53" s="38">
        <f t="shared" si="79"/>
        <v>0</v>
      </c>
      <c r="T53" s="38">
        <f t="shared" si="79"/>
        <v>0</v>
      </c>
      <c r="U53" s="38">
        <f t="shared" si="79"/>
        <v>0</v>
      </c>
      <c r="V53" s="38">
        <f t="shared" si="79"/>
        <v>0</v>
      </c>
      <c r="W53" s="38">
        <f t="shared" si="79"/>
        <v>0</v>
      </c>
      <c r="X53" s="38">
        <f t="shared" si="79"/>
        <v>0</v>
      </c>
      <c r="Y53" s="38">
        <f t="shared" si="79"/>
        <v>0</v>
      </c>
      <c r="Z53" s="38">
        <f t="shared" si="79"/>
        <v>0</v>
      </c>
      <c r="AA53" s="38">
        <f t="shared" si="79"/>
        <v>0</v>
      </c>
      <c r="AB53" s="38">
        <f t="shared" si="79"/>
        <v>0</v>
      </c>
      <c r="AC53" s="38">
        <f t="shared" si="79"/>
        <v>0</v>
      </c>
      <c r="AD53" s="38">
        <f t="shared" si="79"/>
        <v>0</v>
      </c>
      <c r="AE53" s="38">
        <f t="shared" si="79"/>
        <v>0</v>
      </c>
      <c r="AF53" s="38">
        <f t="shared" si="79"/>
        <v>11563.3</v>
      </c>
      <c r="AG53" s="38">
        <f t="shared" si="79"/>
        <v>0</v>
      </c>
      <c r="AH53" s="29"/>
      <c r="AI53" s="40"/>
    </row>
    <row r="54" spans="1:35" s="30" customFormat="1" ht="66.75" customHeight="1" x14ac:dyDescent="0.25">
      <c r="A54" s="86"/>
      <c r="B54" s="89"/>
      <c r="C54" s="36" t="s">
        <v>30</v>
      </c>
      <c r="D54" s="25">
        <f>SUM(J54,L54,N54,P54,R54,T54,V54,X54,Z54,AB54,AD54,AF54)</f>
        <v>10406.9</v>
      </c>
      <c r="E54" s="37">
        <f>J54</f>
        <v>0</v>
      </c>
      <c r="F54" s="37">
        <f>G54</f>
        <v>0</v>
      </c>
      <c r="G54" s="37">
        <f>SUM(K54,M54,O54,Q54,S54,U54,W54,Y54,AA54,AC54,AE54,AG54)</f>
        <v>0</v>
      </c>
      <c r="H54" s="37">
        <f>IFERROR(G54/D54*100,0)</f>
        <v>0</v>
      </c>
      <c r="I54" s="37">
        <f>IFERROR(G54/E54*100,0)</f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10406.9</v>
      </c>
      <c r="AG54" s="38">
        <v>0</v>
      </c>
      <c r="AH54" s="29"/>
      <c r="AI54" s="40"/>
    </row>
    <row r="55" spans="1:35" s="30" customFormat="1" ht="75.75" customHeight="1" x14ac:dyDescent="0.25">
      <c r="A55" s="87"/>
      <c r="B55" s="90"/>
      <c r="C55" s="36" t="s">
        <v>31</v>
      </c>
      <c r="D55" s="25">
        <f>SUM(J55,L55,N55,P55,R55,T55,V55,X55,Z55,AB55,AD55,AF55)</f>
        <v>1156.4000000000001</v>
      </c>
      <c r="E55" s="37">
        <f>J55</f>
        <v>0</v>
      </c>
      <c r="F55" s="37">
        <f>G55</f>
        <v>0</v>
      </c>
      <c r="G55" s="37">
        <f>SUM(K55,M55,O55,Q55,S55,U55,W55,Y55,AA55,AC55,AE55,AG55)</f>
        <v>0</v>
      </c>
      <c r="H55" s="37">
        <f>IFERROR(G55/D55*100,0)</f>
        <v>0</v>
      </c>
      <c r="I55" s="37">
        <f>IFERROR(G55/E55*100,0)</f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>
        <v>1156.4000000000001</v>
      </c>
      <c r="AG55" s="38">
        <v>0</v>
      </c>
      <c r="AH55" s="29"/>
      <c r="AI55" s="40"/>
    </row>
    <row r="56" spans="1:35" s="30" customFormat="1" ht="33" customHeight="1" x14ac:dyDescent="0.25">
      <c r="A56" s="77"/>
      <c r="B56" s="91" t="s">
        <v>50</v>
      </c>
      <c r="C56" s="31" t="s">
        <v>28</v>
      </c>
      <c r="D56" s="20">
        <f>D58+D57</f>
        <v>1506.3000000000002</v>
      </c>
      <c r="E56" s="32">
        <f t="shared" ref="E56:G56" si="80">E58+E57</f>
        <v>27.14</v>
      </c>
      <c r="F56" s="32">
        <f t="shared" si="80"/>
        <v>0</v>
      </c>
      <c r="G56" s="32">
        <f t="shared" si="80"/>
        <v>0</v>
      </c>
      <c r="H56" s="32">
        <f t="shared" ref="H56" si="81">IFERROR(G56/D56*100,0)</f>
        <v>0</v>
      </c>
      <c r="I56" s="32">
        <f t="shared" ref="I56" si="82">IFERROR(G56/E56*100,0)</f>
        <v>0</v>
      </c>
      <c r="J56" s="41">
        <f>J58+J57</f>
        <v>27.14</v>
      </c>
      <c r="K56" s="41">
        <f t="shared" ref="K56:AG56" si="83">K58+K57</f>
        <v>0</v>
      </c>
      <c r="L56" s="41">
        <f t="shared" si="83"/>
        <v>0</v>
      </c>
      <c r="M56" s="41">
        <f t="shared" si="83"/>
        <v>0</v>
      </c>
      <c r="N56" s="41">
        <f t="shared" si="83"/>
        <v>350</v>
      </c>
      <c r="O56" s="41">
        <f t="shared" si="83"/>
        <v>0</v>
      </c>
      <c r="P56" s="41">
        <f t="shared" si="83"/>
        <v>189</v>
      </c>
      <c r="Q56" s="41">
        <f t="shared" si="83"/>
        <v>0</v>
      </c>
      <c r="R56" s="41">
        <f t="shared" si="83"/>
        <v>0</v>
      </c>
      <c r="S56" s="41">
        <f t="shared" si="83"/>
        <v>0</v>
      </c>
      <c r="T56" s="41">
        <f t="shared" si="83"/>
        <v>0</v>
      </c>
      <c r="U56" s="41">
        <f t="shared" si="83"/>
        <v>0</v>
      </c>
      <c r="V56" s="41">
        <f t="shared" si="83"/>
        <v>285</v>
      </c>
      <c r="W56" s="41">
        <f t="shared" si="83"/>
        <v>0</v>
      </c>
      <c r="X56" s="41">
        <f t="shared" si="83"/>
        <v>45</v>
      </c>
      <c r="Y56" s="41">
        <f t="shared" si="83"/>
        <v>0</v>
      </c>
      <c r="Z56" s="41">
        <f t="shared" si="83"/>
        <v>0</v>
      </c>
      <c r="AA56" s="41">
        <f t="shared" si="83"/>
        <v>0</v>
      </c>
      <c r="AB56" s="41">
        <f t="shared" si="83"/>
        <v>45</v>
      </c>
      <c r="AC56" s="41">
        <f t="shared" si="83"/>
        <v>0</v>
      </c>
      <c r="AD56" s="41">
        <f t="shared" si="83"/>
        <v>0</v>
      </c>
      <c r="AE56" s="41">
        <f t="shared" si="83"/>
        <v>0</v>
      </c>
      <c r="AF56" s="41">
        <f t="shared" si="83"/>
        <v>565.16000000000008</v>
      </c>
      <c r="AG56" s="41">
        <f t="shared" si="83"/>
        <v>0</v>
      </c>
      <c r="AH56" s="33"/>
      <c r="AI56" s="40"/>
    </row>
    <row r="57" spans="1:35" s="30" customFormat="1" ht="57.75" hidden="1" customHeight="1" x14ac:dyDescent="0.25">
      <c r="A57" s="77"/>
      <c r="B57" s="91"/>
      <c r="C57" s="36" t="s">
        <v>30</v>
      </c>
      <c r="D57" s="25">
        <f>SUM(J57,L57,N57,P57,R57,T57,V57,X57,Z57,AB57,AD57,AF57)</f>
        <v>0</v>
      </c>
      <c r="E57" s="37">
        <f>J57</f>
        <v>0</v>
      </c>
      <c r="F57" s="37">
        <f>G57</f>
        <v>0</v>
      </c>
      <c r="G57" s="37">
        <f>SUM(K57,M57,O57,Q57,S57,U57,W57,Y57,AA57,AC57,AE57,AG57)</f>
        <v>0</v>
      </c>
      <c r="H57" s="37">
        <f>IFERROR(G57/D57*100,0)</f>
        <v>0</v>
      </c>
      <c r="I57" s="37">
        <f>IFERROR(G57/E57*100,0)</f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>
        <v>0</v>
      </c>
      <c r="AG57" s="38">
        <v>0</v>
      </c>
      <c r="AH57" s="33"/>
      <c r="AI57" s="40"/>
    </row>
    <row r="58" spans="1:35" s="30" customFormat="1" ht="39" customHeight="1" x14ac:dyDescent="0.25">
      <c r="A58" s="78"/>
      <c r="B58" s="91"/>
      <c r="C58" s="36" t="s">
        <v>31</v>
      </c>
      <c r="D58" s="25">
        <f>SUM(J58,L58,N58,P58,R58,T58,V58,X58,Z58,AB58,AD58,AF58)</f>
        <v>1506.3000000000002</v>
      </c>
      <c r="E58" s="37">
        <f>J58</f>
        <v>27.14</v>
      </c>
      <c r="F58" s="37">
        <f>G58</f>
        <v>0</v>
      </c>
      <c r="G58" s="37">
        <f t="shared" ref="G58:G60" si="84">SUM(K58,M58,O58,Q58,S58,U58,W58,Y58,AA58,AC58,AE58,AG58)</f>
        <v>0</v>
      </c>
      <c r="H58" s="37">
        <f>IFERROR(G58/D58*100,0)</f>
        <v>0</v>
      </c>
      <c r="I58" s="37">
        <f>IFERROR(G58/E58*100,0)</f>
        <v>0</v>
      </c>
      <c r="J58" s="38">
        <f>J60+J62</f>
        <v>27.14</v>
      </c>
      <c r="K58" s="38">
        <f t="shared" ref="K58:AG58" si="85">K60+K62</f>
        <v>0</v>
      </c>
      <c r="L58" s="38">
        <f t="shared" si="85"/>
        <v>0</v>
      </c>
      <c r="M58" s="38">
        <f t="shared" si="85"/>
        <v>0</v>
      </c>
      <c r="N58" s="38">
        <f t="shared" si="85"/>
        <v>350</v>
      </c>
      <c r="O58" s="38">
        <f t="shared" si="85"/>
        <v>0</v>
      </c>
      <c r="P58" s="38">
        <f t="shared" si="85"/>
        <v>189</v>
      </c>
      <c r="Q58" s="38">
        <f t="shared" si="85"/>
        <v>0</v>
      </c>
      <c r="R58" s="38">
        <f t="shared" si="85"/>
        <v>0</v>
      </c>
      <c r="S58" s="38">
        <f t="shared" si="85"/>
        <v>0</v>
      </c>
      <c r="T58" s="38">
        <f t="shared" si="85"/>
        <v>0</v>
      </c>
      <c r="U58" s="38">
        <f t="shared" si="85"/>
        <v>0</v>
      </c>
      <c r="V58" s="38">
        <f t="shared" si="85"/>
        <v>285</v>
      </c>
      <c r="W58" s="38">
        <f t="shared" si="85"/>
        <v>0</v>
      </c>
      <c r="X58" s="38">
        <f t="shared" si="85"/>
        <v>45</v>
      </c>
      <c r="Y58" s="38">
        <f t="shared" si="85"/>
        <v>0</v>
      </c>
      <c r="Z58" s="38">
        <f t="shared" si="85"/>
        <v>0</v>
      </c>
      <c r="AA58" s="38">
        <f t="shared" si="85"/>
        <v>0</v>
      </c>
      <c r="AB58" s="38">
        <f t="shared" si="85"/>
        <v>45</v>
      </c>
      <c r="AC58" s="38">
        <f t="shared" si="85"/>
        <v>0</v>
      </c>
      <c r="AD58" s="38">
        <f t="shared" si="85"/>
        <v>0</v>
      </c>
      <c r="AE58" s="38">
        <f t="shared" si="85"/>
        <v>0</v>
      </c>
      <c r="AF58" s="38">
        <f t="shared" si="85"/>
        <v>565.16000000000008</v>
      </c>
      <c r="AG58" s="38">
        <f t="shared" si="85"/>
        <v>0</v>
      </c>
      <c r="AH58" s="33"/>
      <c r="AI58" s="40"/>
    </row>
    <row r="59" spans="1:35" s="30" customFormat="1" ht="54" customHeight="1" x14ac:dyDescent="0.25">
      <c r="A59" s="52"/>
      <c r="B59" s="75" t="s">
        <v>51</v>
      </c>
      <c r="C59" s="31" t="s">
        <v>28</v>
      </c>
      <c r="D59" s="25">
        <f t="shared" ref="D59:AG59" si="86">D60</f>
        <v>904</v>
      </c>
      <c r="E59" s="37">
        <f t="shared" si="86"/>
        <v>0</v>
      </c>
      <c r="F59" s="37">
        <f t="shared" ref="F59:F62" si="87">G59</f>
        <v>0</v>
      </c>
      <c r="G59" s="37">
        <f>G60</f>
        <v>0</v>
      </c>
      <c r="H59" s="37">
        <f t="shared" ref="H59:H63" si="88">IFERROR(G59/D59*100,0)</f>
        <v>0</v>
      </c>
      <c r="I59" s="37">
        <f t="shared" ref="I59:I63" si="89">IFERROR(G59/E59*100,0)</f>
        <v>0</v>
      </c>
      <c r="J59" s="37">
        <f t="shared" si="86"/>
        <v>0</v>
      </c>
      <c r="K59" s="37">
        <f t="shared" si="86"/>
        <v>0</v>
      </c>
      <c r="L59" s="37">
        <f t="shared" si="86"/>
        <v>0</v>
      </c>
      <c r="M59" s="37">
        <f t="shared" si="86"/>
        <v>0</v>
      </c>
      <c r="N59" s="37">
        <f t="shared" si="86"/>
        <v>350</v>
      </c>
      <c r="O59" s="37">
        <f t="shared" si="86"/>
        <v>0</v>
      </c>
      <c r="P59" s="37">
        <f t="shared" si="86"/>
        <v>189</v>
      </c>
      <c r="Q59" s="37">
        <f t="shared" si="86"/>
        <v>0</v>
      </c>
      <c r="R59" s="37">
        <f t="shared" si="86"/>
        <v>0</v>
      </c>
      <c r="S59" s="37">
        <f t="shared" si="86"/>
        <v>0</v>
      </c>
      <c r="T59" s="37">
        <f t="shared" si="86"/>
        <v>0</v>
      </c>
      <c r="U59" s="37">
        <f t="shared" si="86"/>
        <v>0</v>
      </c>
      <c r="V59" s="37">
        <f t="shared" si="86"/>
        <v>240</v>
      </c>
      <c r="W59" s="37">
        <f t="shared" si="86"/>
        <v>0</v>
      </c>
      <c r="X59" s="37">
        <f t="shared" si="86"/>
        <v>0</v>
      </c>
      <c r="Y59" s="37">
        <f t="shared" si="86"/>
        <v>0</v>
      </c>
      <c r="Z59" s="37">
        <f t="shared" si="86"/>
        <v>0</v>
      </c>
      <c r="AA59" s="37">
        <f t="shared" si="86"/>
        <v>0</v>
      </c>
      <c r="AB59" s="37">
        <f t="shared" si="86"/>
        <v>0</v>
      </c>
      <c r="AC59" s="37">
        <f t="shared" si="86"/>
        <v>0</v>
      </c>
      <c r="AD59" s="37">
        <f t="shared" si="86"/>
        <v>0</v>
      </c>
      <c r="AE59" s="37">
        <f t="shared" si="86"/>
        <v>0</v>
      </c>
      <c r="AF59" s="37">
        <f t="shared" si="86"/>
        <v>125</v>
      </c>
      <c r="AG59" s="37">
        <f t="shared" si="86"/>
        <v>0</v>
      </c>
      <c r="AH59" s="33"/>
      <c r="AI59" s="40"/>
    </row>
    <row r="60" spans="1:35" s="30" customFormat="1" ht="84" customHeight="1" x14ac:dyDescent="0.25">
      <c r="A60" s="52"/>
      <c r="B60" s="75"/>
      <c r="C60" s="36" t="s">
        <v>31</v>
      </c>
      <c r="D60" s="25">
        <f t="shared" ref="D60" si="90">SUM(J60,L60,N60,P60,R60,T60,V60,X60,Z60,AB60,AD60,AF60)</f>
        <v>904</v>
      </c>
      <c r="E60" s="37">
        <f t="shared" ref="E60" si="91">J60</f>
        <v>0</v>
      </c>
      <c r="F60" s="37">
        <f t="shared" si="87"/>
        <v>0</v>
      </c>
      <c r="G60" s="37">
        <f t="shared" si="84"/>
        <v>0</v>
      </c>
      <c r="H60" s="37">
        <f t="shared" si="88"/>
        <v>0</v>
      </c>
      <c r="I60" s="37">
        <f t="shared" si="89"/>
        <v>0</v>
      </c>
      <c r="J60" s="38">
        <v>0</v>
      </c>
      <c r="K60" s="38">
        <v>0</v>
      </c>
      <c r="L60" s="38">
        <v>0</v>
      </c>
      <c r="M60" s="38">
        <v>0</v>
      </c>
      <c r="N60" s="38">
        <v>350</v>
      </c>
      <c r="O60" s="38">
        <v>0</v>
      </c>
      <c r="P60" s="38">
        <v>189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240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>
        <v>125</v>
      </c>
      <c r="AG60" s="38">
        <v>0</v>
      </c>
      <c r="AH60" s="33"/>
      <c r="AI60" s="40"/>
    </row>
    <row r="61" spans="1:35" s="30" customFormat="1" ht="33" customHeight="1" x14ac:dyDescent="0.25">
      <c r="A61" s="52"/>
      <c r="B61" s="75" t="s">
        <v>52</v>
      </c>
      <c r="C61" s="31" t="s">
        <v>28</v>
      </c>
      <c r="D61" s="25">
        <f t="shared" ref="D61:E61" si="92">D62</f>
        <v>602.29999999999995</v>
      </c>
      <c r="E61" s="37">
        <f t="shared" si="92"/>
        <v>27.14</v>
      </c>
      <c r="F61" s="37">
        <f t="shared" si="87"/>
        <v>0</v>
      </c>
      <c r="G61" s="37">
        <f>G62</f>
        <v>0</v>
      </c>
      <c r="H61" s="37">
        <f t="shared" si="88"/>
        <v>0</v>
      </c>
      <c r="I61" s="37">
        <f t="shared" si="89"/>
        <v>0</v>
      </c>
      <c r="J61" s="37">
        <f t="shared" ref="J61:AG61" si="93">J62</f>
        <v>27.14</v>
      </c>
      <c r="K61" s="37">
        <f t="shared" si="93"/>
        <v>0</v>
      </c>
      <c r="L61" s="37">
        <f t="shared" si="93"/>
        <v>0</v>
      </c>
      <c r="M61" s="37">
        <f t="shared" si="93"/>
        <v>0</v>
      </c>
      <c r="N61" s="37">
        <f t="shared" si="93"/>
        <v>0</v>
      </c>
      <c r="O61" s="37">
        <f t="shared" si="93"/>
        <v>0</v>
      </c>
      <c r="P61" s="37">
        <f t="shared" si="93"/>
        <v>0</v>
      </c>
      <c r="Q61" s="37">
        <f t="shared" si="93"/>
        <v>0</v>
      </c>
      <c r="R61" s="37">
        <f t="shared" si="93"/>
        <v>0</v>
      </c>
      <c r="S61" s="37">
        <f t="shared" si="93"/>
        <v>0</v>
      </c>
      <c r="T61" s="37">
        <f t="shared" si="93"/>
        <v>0</v>
      </c>
      <c r="U61" s="37">
        <f t="shared" si="93"/>
        <v>0</v>
      </c>
      <c r="V61" s="37">
        <f t="shared" si="93"/>
        <v>45</v>
      </c>
      <c r="W61" s="37">
        <f t="shared" si="93"/>
        <v>0</v>
      </c>
      <c r="X61" s="37">
        <f t="shared" si="93"/>
        <v>45</v>
      </c>
      <c r="Y61" s="37">
        <f t="shared" si="93"/>
        <v>0</v>
      </c>
      <c r="Z61" s="37">
        <f t="shared" si="93"/>
        <v>0</v>
      </c>
      <c r="AA61" s="37">
        <f t="shared" si="93"/>
        <v>0</v>
      </c>
      <c r="AB61" s="37">
        <f t="shared" si="93"/>
        <v>45</v>
      </c>
      <c r="AC61" s="37">
        <f t="shared" si="93"/>
        <v>0</v>
      </c>
      <c r="AD61" s="37">
        <f t="shared" si="93"/>
        <v>0</v>
      </c>
      <c r="AE61" s="37">
        <f t="shared" si="93"/>
        <v>0</v>
      </c>
      <c r="AF61" s="37">
        <f t="shared" si="93"/>
        <v>440.16</v>
      </c>
      <c r="AG61" s="37">
        <f t="shared" si="93"/>
        <v>0</v>
      </c>
      <c r="AH61" s="33"/>
      <c r="AI61" s="40"/>
    </row>
    <row r="62" spans="1:35" s="30" customFormat="1" ht="35.25" customHeight="1" x14ac:dyDescent="0.25">
      <c r="A62" s="52"/>
      <c r="B62" s="75"/>
      <c r="C62" s="36" t="s">
        <v>31</v>
      </c>
      <c r="D62" s="25">
        <f t="shared" ref="D62" si="94">SUM(J62,L62,N62,P62,R62,T62,V62,X62,Z62,AB62,AD62,AF62)</f>
        <v>602.29999999999995</v>
      </c>
      <c r="E62" s="37">
        <f t="shared" ref="E62" si="95">J62</f>
        <v>27.14</v>
      </c>
      <c r="F62" s="37">
        <f t="shared" si="87"/>
        <v>0</v>
      </c>
      <c r="G62" s="37">
        <f t="shared" ref="G62" si="96">SUM(K62,M62,O62,Q62,S62,U62,W62,Y62,AA62,AC62,AE62,AG62)</f>
        <v>0</v>
      </c>
      <c r="H62" s="37">
        <f t="shared" si="88"/>
        <v>0</v>
      </c>
      <c r="I62" s="37">
        <f t="shared" si="89"/>
        <v>0</v>
      </c>
      <c r="J62" s="38">
        <v>27.14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45</v>
      </c>
      <c r="W62" s="38">
        <v>0</v>
      </c>
      <c r="X62" s="38">
        <v>45</v>
      </c>
      <c r="Y62" s="38">
        <v>0</v>
      </c>
      <c r="Z62" s="38">
        <v>0</v>
      </c>
      <c r="AA62" s="38">
        <v>0</v>
      </c>
      <c r="AB62" s="38">
        <v>45</v>
      </c>
      <c r="AC62" s="38">
        <v>0</v>
      </c>
      <c r="AD62" s="38">
        <v>0</v>
      </c>
      <c r="AE62" s="38">
        <v>0</v>
      </c>
      <c r="AF62" s="38">
        <v>440.16</v>
      </c>
      <c r="AG62" s="38">
        <v>0</v>
      </c>
      <c r="AH62" s="33"/>
      <c r="AI62" s="40"/>
    </row>
    <row r="63" spans="1:35" s="30" customFormat="1" ht="38.25" customHeight="1" x14ac:dyDescent="0.25">
      <c r="A63" s="76"/>
      <c r="B63" s="79" t="s">
        <v>53</v>
      </c>
      <c r="C63" s="31" t="s">
        <v>28</v>
      </c>
      <c r="D63" s="20">
        <f>D66+D65+D64</f>
        <v>240922.29099999997</v>
      </c>
      <c r="E63" s="20">
        <f t="shared" ref="E63:G63" si="97">E66+E65+E64</f>
        <v>14877.151999999998</v>
      </c>
      <c r="F63" s="20">
        <f t="shared" si="97"/>
        <v>0</v>
      </c>
      <c r="G63" s="20">
        <f t="shared" si="97"/>
        <v>0</v>
      </c>
      <c r="H63" s="32">
        <f t="shared" si="88"/>
        <v>0</v>
      </c>
      <c r="I63" s="32">
        <f t="shared" si="89"/>
        <v>0</v>
      </c>
      <c r="J63" s="41">
        <f>J66+J65+J64</f>
        <v>14877.151999999998</v>
      </c>
      <c r="K63" s="41">
        <f t="shared" ref="K63:AG63" si="98">K66+K65+K64</f>
        <v>0</v>
      </c>
      <c r="L63" s="41">
        <f t="shared" si="98"/>
        <v>31974.948999999997</v>
      </c>
      <c r="M63" s="41">
        <f t="shared" si="98"/>
        <v>0</v>
      </c>
      <c r="N63" s="41">
        <f t="shared" si="98"/>
        <v>30742.371000000003</v>
      </c>
      <c r="O63" s="41">
        <f t="shared" si="98"/>
        <v>0</v>
      </c>
      <c r="P63" s="41">
        <f t="shared" si="98"/>
        <v>27138.213</v>
      </c>
      <c r="Q63" s="41">
        <f t="shared" si="98"/>
        <v>0</v>
      </c>
      <c r="R63" s="41">
        <f t="shared" si="98"/>
        <v>27427.764999999999</v>
      </c>
      <c r="S63" s="41">
        <f t="shared" si="98"/>
        <v>0</v>
      </c>
      <c r="T63" s="41">
        <f t="shared" si="98"/>
        <v>15217.814</v>
      </c>
      <c r="U63" s="41">
        <f t="shared" si="98"/>
        <v>0</v>
      </c>
      <c r="V63" s="41">
        <f t="shared" si="98"/>
        <v>0</v>
      </c>
      <c r="W63" s="41">
        <f t="shared" si="98"/>
        <v>0</v>
      </c>
      <c r="X63" s="41">
        <f t="shared" si="98"/>
        <v>0</v>
      </c>
      <c r="Y63" s="41">
        <f t="shared" si="98"/>
        <v>0</v>
      </c>
      <c r="Z63" s="41">
        <f t="shared" si="98"/>
        <v>16342.246000000001</v>
      </c>
      <c r="AA63" s="41">
        <f t="shared" si="98"/>
        <v>0</v>
      </c>
      <c r="AB63" s="41">
        <f t="shared" si="98"/>
        <v>28307.635999999999</v>
      </c>
      <c r="AC63" s="41">
        <f t="shared" si="98"/>
        <v>0</v>
      </c>
      <c r="AD63" s="41">
        <f t="shared" si="98"/>
        <v>27027.771000000001</v>
      </c>
      <c r="AE63" s="41">
        <f t="shared" si="98"/>
        <v>0</v>
      </c>
      <c r="AF63" s="41">
        <f t="shared" si="98"/>
        <v>21866.374000000003</v>
      </c>
      <c r="AG63" s="41">
        <f t="shared" si="98"/>
        <v>0</v>
      </c>
      <c r="AH63" s="33"/>
      <c r="AI63" s="40"/>
    </row>
    <row r="64" spans="1:35" s="30" customFormat="1" ht="38.25" customHeight="1" x14ac:dyDescent="0.25">
      <c r="A64" s="77"/>
      <c r="B64" s="80"/>
      <c r="C64" s="36" t="s">
        <v>29</v>
      </c>
      <c r="D64" s="25">
        <f>SUM(J64,L64,N64,P64,R64,T64,V64,X64,Z64,AB64,AD64,AF64)</f>
        <v>24359.294999999998</v>
      </c>
      <c r="E64" s="37">
        <f>J64</f>
        <v>1381.4059999999999</v>
      </c>
      <c r="F64" s="37">
        <f>G64</f>
        <v>0</v>
      </c>
      <c r="G64" s="37">
        <f>SUM(K64,M64,O64,Q64,S64,U64,W64,Y64,AA64,AC64,AE64,AG64)</f>
        <v>0</v>
      </c>
      <c r="H64" s="37">
        <f>IFERROR(G64/D64*100,0)</f>
        <v>0</v>
      </c>
      <c r="I64" s="37">
        <f>IFERROR(G64/E64*100,0)</f>
        <v>0</v>
      </c>
      <c r="J64" s="38">
        <v>1381.4059999999999</v>
      </c>
      <c r="K64" s="38">
        <v>0</v>
      </c>
      <c r="L64" s="38">
        <v>3080.7489999999998</v>
      </c>
      <c r="M64" s="38">
        <v>0</v>
      </c>
      <c r="N64" s="38">
        <v>2953.0230000000001</v>
      </c>
      <c r="O64" s="38">
        <v>0</v>
      </c>
      <c r="P64" s="38">
        <v>2701.1570000000002</v>
      </c>
      <c r="Q64" s="38">
        <v>0</v>
      </c>
      <c r="R64" s="38">
        <v>2562.4679999999998</v>
      </c>
      <c r="S64" s="38">
        <v>0</v>
      </c>
      <c r="T64" s="38">
        <v>1346.155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1758.44</v>
      </c>
      <c r="AA64" s="38">
        <v>0</v>
      </c>
      <c r="AB64" s="38">
        <v>3055.9409999999998</v>
      </c>
      <c r="AC64" s="38">
        <v>0</v>
      </c>
      <c r="AD64" s="38">
        <v>2831.2150000000001</v>
      </c>
      <c r="AE64" s="38">
        <v>0</v>
      </c>
      <c r="AF64" s="38">
        <v>2688.741</v>
      </c>
      <c r="AG64" s="38">
        <v>0</v>
      </c>
      <c r="AH64" s="33"/>
      <c r="AI64" s="40"/>
    </row>
    <row r="65" spans="1:35" s="30" customFormat="1" ht="58.5" customHeight="1" x14ac:dyDescent="0.25">
      <c r="A65" s="77"/>
      <c r="B65" s="80"/>
      <c r="C65" s="36" t="s">
        <v>30</v>
      </c>
      <c r="D65" s="25">
        <f>SUM(J65,L65,N65,P65,R65,T65,V65,X65,Z65,AB65,AD65,AF65)</f>
        <v>178449.69899999999</v>
      </c>
      <c r="E65" s="37">
        <f>J65</f>
        <v>10826.804</v>
      </c>
      <c r="F65" s="37">
        <f>G65</f>
        <v>0</v>
      </c>
      <c r="G65" s="37">
        <f>SUM(K65,M65,O65,Q65,S65,U65,W65,Y65,AA65,AC65,AE65,AG65)</f>
        <v>0</v>
      </c>
      <c r="H65" s="37">
        <f>IFERROR(G65/D65*100,0)</f>
        <v>0</v>
      </c>
      <c r="I65" s="37">
        <f>IFERROR(G65/E65*100,0)</f>
        <v>0</v>
      </c>
      <c r="J65" s="38">
        <v>10826.804</v>
      </c>
      <c r="K65" s="38">
        <v>0</v>
      </c>
      <c r="L65" s="38">
        <v>23970.313999999998</v>
      </c>
      <c r="M65" s="38">
        <v>0</v>
      </c>
      <c r="N65" s="38">
        <v>23329.435000000001</v>
      </c>
      <c r="O65" s="38">
        <v>0</v>
      </c>
      <c r="P65" s="38">
        <v>20247.016</v>
      </c>
      <c r="Q65" s="38">
        <v>0</v>
      </c>
      <c r="R65" s="38">
        <v>20800.191999999999</v>
      </c>
      <c r="S65" s="38">
        <v>0</v>
      </c>
      <c r="T65" s="38">
        <v>11518.370999999999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11748.971</v>
      </c>
      <c r="AA65" s="38">
        <v>0</v>
      </c>
      <c r="AB65" s="38">
        <v>20744.464</v>
      </c>
      <c r="AC65" s="38">
        <v>0</v>
      </c>
      <c r="AD65" s="38">
        <v>20038.042000000001</v>
      </c>
      <c r="AE65" s="38">
        <v>0</v>
      </c>
      <c r="AF65" s="38">
        <v>15226.09</v>
      </c>
      <c r="AG65" s="38">
        <v>0</v>
      </c>
      <c r="AH65" s="38"/>
      <c r="AI65" s="40"/>
    </row>
    <row r="66" spans="1:35" s="30" customFormat="1" ht="45.75" customHeight="1" x14ac:dyDescent="0.25">
      <c r="A66" s="78"/>
      <c r="B66" s="81"/>
      <c r="C66" s="36" t="s">
        <v>31</v>
      </c>
      <c r="D66" s="25">
        <f>SUM(J66,L66,N66,P66,R66,T66,V66,X66,Z66,AB66,AD66,AF66)</f>
        <v>38113.296999999999</v>
      </c>
      <c r="E66" s="37">
        <f>J66</f>
        <v>2668.942</v>
      </c>
      <c r="F66" s="37">
        <f>G66</f>
        <v>0</v>
      </c>
      <c r="G66" s="37">
        <f>SUM(K66,M66,O66,Q66,S66,U66,W66,Y66,AA66,AC66,AE66,AG66)</f>
        <v>0</v>
      </c>
      <c r="H66" s="37">
        <f>IFERROR(G66/D66*100,0)</f>
        <v>0</v>
      </c>
      <c r="I66" s="37">
        <f>IFERROR(G66/E66*100,0)</f>
        <v>0</v>
      </c>
      <c r="J66" s="38">
        <v>2668.942</v>
      </c>
      <c r="K66" s="38">
        <v>0</v>
      </c>
      <c r="L66" s="38">
        <v>4923.8860000000004</v>
      </c>
      <c r="M66" s="38">
        <v>0</v>
      </c>
      <c r="N66" s="38">
        <v>4459.9129999999996</v>
      </c>
      <c r="O66" s="38">
        <v>0</v>
      </c>
      <c r="P66" s="38">
        <v>4190.04</v>
      </c>
      <c r="Q66" s="38">
        <v>0</v>
      </c>
      <c r="R66" s="38">
        <v>4065.105</v>
      </c>
      <c r="S66" s="38">
        <v>0</v>
      </c>
      <c r="T66" s="38">
        <v>2353.288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2834.835</v>
      </c>
      <c r="AA66" s="38">
        <v>0</v>
      </c>
      <c r="AB66" s="38">
        <v>4507.2309999999998</v>
      </c>
      <c r="AC66" s="38">
        <v>0</v>
      </c>
      <c r="AD66" s="38">
        <v>4158.5140000000001</v>
      </c>
      <c r="AE66" s="38">
        <v>0</v>
      </c>
      <c r="AF66" s="38">
        <v>3951.5430000000001</v>
      </c>
      <c r="AG66" s="38">
        <v>0</v>
      </c>
      <c r="AH66" s="33"/>
      <c r="AI66" s="40"/>
    </row>
    <row r="67" spans="1:35" s="30" customFormat="1" ht="32.25" customHeight="1" x14ac:dyDescent="0.25">
      <c r="A67" s="53"/>
      <c r="B67" s="62" t="s">
        <v>54</v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4"/>
      <c r="AH67" s="47"/>
      <c r="AI67" s="40"/>
    </row>
    <row r="68" spans="1:35" s="35" customFormat="1" ht="23.25" customHeight="1" x14ac:dyDescent="0.25">
      <c r="A68" s="76" t="s">
        <v>55</v>
      </c>
      <c r="B68" s="82" t="s">
        <v>56</v>
      </c>
      <c r="C68" s="31" t="s">
        <v>28</v>
      </c>
      <c r="D68" s="20">
        <f>D70+D71+D69</f>
        <v>61415.898000000001</v>
      </c>
      <c r="E68" s="20">
        <f t="shared" ref="E68:G68" si="99">E70+E71+E69</f>
        <v>518.59899999999993</v>
      </c>
      <c r="F68" s="20">
        <f t="shared" si="99"/>
        <v>418.6</v>
      </c>
      <c r="G68" s="20">
        <f t="shared" si="99"/>
        <v>418.6</v>
      </c>
      <c r="H68" s="32">
        <f t="shared" ref="H68:H87" si="100">IFERROR(G68/D68*100,0)</f>
        <v>0.68158247885588197</v>
      </c>
      <c r="I68" s="32">
        <f t="shared" ref="I68:I87" si="101">IFERROR(G68/E68*100,0)</f>
        <v>80.717471495317199</v>
      </c>
      <c r="J68" s="32">
        <f t="shared" ref="J68:AG68" si="102">J70+J71+J69</f>
        <v>518.59899999999993</v>
      </c>
      <c r="K68" s="32">
        <f t="shared" si="102"/>
        <v>418.6</v>
      </c>
      <c r="L68" s="32">
        <f t="shared" si="102"/>
        <v>81.510000000000005</v>
      </c>
      <c r="M68" s="32">
        <f t="shared" si="102"/>
        <v>0</v>
      </c>
      <c r="N68" s="32">
        <f t="shared" si="102"/>
        <v>0</v>
      </c>
      <c r="O68" s="32">
        <f t="shared" si="102"/>
        <v>0</v>
      </c>
      <c r="P68" s="32">
        <f t="shared" si="102"/>
        <v>0</v>
      </c>
      <c r="Q68" s="32">
        <f t="shared" si="102"/>
        <v>0</v>
      </c>
      <c r="R68" s="32">
        <f t="shared" si="102"/>
        <v>11715.761</v>
      </c>
      <c r="S68" s="32">
        <f t="shared" si="102"/>
        <v>0</v>
      </c>
      <c r="T68" s="32">
        <f t="shared" si="102"/>
        <v>12889.138000000001</v>
      </c>
      <c r="U68" s="32">
        <f t="shared" si="102"/>
        <v>0</v>
      </c>
      <c r="V68" s="32">
        <f t="shared" si="102"/>
        <v>8399.39</v>
      </c>
      <c r="W68" s="32">
        <f t="shared" si="102"/>
        <v>0</v>
      </c>
      <c r="X68" s="32">
        <f t="shared" si="102"/>
        <v>0</v>
      </c>
      <c r="Y68" s="32">
        <f t="shared" si="102"/>
        <v>0</v>
      </c>
      <c r="Z68" s="32">
        <f t="shared" si="102"/>
        <v>0</v>
      </c>
      <c r="AA68" s="32">
        <f t="shared" si="102"/>
        <v>0</v>
      </c>
      <c r="AB68" s="32">
        <f t="shared" si="102"/>
        <v>0</v>
      </c>
      <c r="AC68" s="32">
        <f t="shared" si="102"/>
        <v>0</v>
      </c>
      <c r="AD68" s="32">
        <f t="shared" si="102"/>
        <v>0</v>
      </c>
      <c r="AE68" s="32">
        <f t="shared" si="102"/>
        <v>0</v>
      </c>
      <c r="AF68" s="32">
        <f t="shared" si="102"/>
        <v>27811.5</v>
      </c>
      <c r="AG68" s="32">
        <f t="shared" si="102"/>
        <v>0</v>
      </c>
      <c r="AH68" s="33"/>
      <c r="AI68" s="34"/>
    </row>
    <row r="69" spans="1:35" s="35" customFormat="1" ht="24.75" hidden="1" customHeight="1" x14ac:dyDescent="0.25">
      <c r="A69" s="77"/>
      <c r="B69" s="83"/>
      <c r="C69" s="36" t="s">
        <v>29</v>
      </c>
      <c r="D69" s="25">
        <f>SUM(J69,L69,N69,P69,R69,T69,V69,X69,Z69,AB69,AD69,AF69)</f>
        <v>0</v>
      </c>
      <c r="E69" s="37">
        <f>J69</f>
        <v>0</v>
      </c>
      <c r="F69" s="37">
        <f>G69</f>
        <v>0</v>
      </c>
      <c r="G69" s="37">
        <f>SUM(K69,M69,O69,Q69,S69,U69,W69,Y69,AA69,AC69,AE69,AG69)</f>
        <v>0</v>
      </c>
      <c r="H69" s="37">
        <f t="shared" si="100"/>
        <v>0</v>
      </c>
      <c r="I69" s="37">
        <f t="shared" si="101"/>
        <v>0</v>
      </c>
      <c r="J69" s="37">
        <f>J73</f>
        <v>0</v>
      </c>
      <c r="K69" s="37">
        <f t="shared" ref="K69:AG71" si="103">K73</f>
        <v>0</v>
      </c>
      <c r="L69" s="37">
        <f t="shared" si="103"/>
        <v>0</v>
      </c>
      <c r="M69" s="37">
        <f t="shared" si="103"/>
        <v>0</v>
      </c>
      <c r="N69" s="37">
        <f t="shared" si="103"/>
        <v>0</v>
      </c>
      <c r="O69" s="37">
        <f t="shared" si="103"/>
        <v>0</v>
      </c>
      <c r="P69" s="37">
        <f t="shared" si="103"/>
        <v>0</v>
      </c>
      <c r="Q69" s="37">
        <f t="shared" si="103"/>
        <v>0</v>
      </c>
      <c r="R69" s="37">
        <f t="shared" si="103"/>
        <v>0</v>
      </c>
      <c r="S69" s="37">
        <f t="shared" si="103"/>
        <v>0</v>
      </c>
      <c r="T69" s="37">
        <f t="shared" si="103"/>
        <v>0</v>
      </c>
      <c r="U69" s="37">
        <f t="shared" si="103"/>
        <v>0</v>
      </c>
      <c r="V69" s="37">
        <f t="shared" si="103"/>
        <v>0</v>
      </c>
      <c r="W69" s="37">
        <f t="shared" si="103"/>
        <v>0</v>
      </c>
      <c r="X69" s="37">
        <f t="shared" si="103"/>
        <v>0</v>
      </c>
      <c r="Y69" s="37">
        <f t="shared" si="103"/>
        <v>0</v>
      </c>
      <c r="Z69" s="37">
        <f t="shared" si="103"/>
        <v>0</v>
      </c>
      <c r="AA69" s="37">
        <f t="shared" si="103"/>
        <v>0</v>
      </c>
      <c r="AB69" s="37">
        <f t="shared" si="103"/>
        <v>0</v>
      </c>
      <c r="AC69" s="37">
        <f t="shared" si="103"/>
        <v>0</v>
      </c>
      <c r="AD69" s="37">
        <f t="shared" si="103"/>
        <v>0</v>
      </c>
      <c r="AE69" s="37">
        <f t="shared" si="103"/>
        <v>0</v>
      </c>
      <c r="AF69" s="37">
        <f t="shared" si="103"/>
        <v>0</v>
      </c>
      <c r="AG69" s="37">
        <f t="shared" si="103"/>
        <v>0</v>
      </c>
      <c r="AH69" s="33"/>
      <c r="AI69" s="34"/>
    </row>
    <row r="70" spans="1:35" s="35" customFormat="1" ht="37.5" customHeight="1" x14ac:dyDescent="0.25">
      <c r="A70" s="77"/>
      <c r="B70" s="83"/>
      <c r="C70" s="36" t="s">
        <v>30</v>
      </c>
      <c r="D70" s="25">
        <f>SUM(J70,L70,N70,P70,R70,T70,V70,X70,Z70,AB70,AD70,AF70)</f>
        <v>39314.599000000002</v>
      </c>
      <c r="E70" s="37">
        <f>J70</f>
        <v>414.19299999999998</v>
      </c>
      <c r="F70" s="37">
        <f>G70</f>
        <v>314.19</v>
      </c>
      <c r="G70" s="37">
        <f>SUM(K70,M70,O70,Q70,S70,U70,W70,Y70,AA70,AC70,AE70,AG70)</f>
        <v>314.19</v>
      </c>
      <c r="H70" s="37">
        <f t="shared" si="100"/>
        <v>0.79916877697264566</v>
      </c>
      <c r="I70" s="37">
        <f t="shared" si="101"/>
        <v>75.855941553816692</v>
      </c>
      <c r="J70" s="38">
        <f>J74</f>
        <v>414.19299999999998</v>
      </c>
      <c r="K70" s="38">
        <f t="shared" si="103"/>
        <v>314.19</v>
      </c>
      <c r="L70" s="38">
        <f t="shared" si="103"/>
        <v>81.510000000000005</v>
      </c>
      <c r="M70" s="38">
        <f t="shared" si="103"/>
        <v>0</v>
      </c>
      <c r="N70" s="38">
        <f t="shared" si="103"/>
        <v>0</v>
      </c>
      <c r="O70" s="38">
        <f t="shared" si="103"/>
        <v>0</v>
      </c>
      <c r="P70" s="38">
        <f t="shared" si="103"/>
        <v>0</v>
      </c>
      <c r="Q70" s="38">
        <f t="shared" si="103"/>
        <v>0</v>
      </c>
      <c r="R70" s="38">
        <f t="shared" si="103"/>
        <v>9685.8060000000005</v>
      </c>
      <c r="S70" s="38">
        <f t="shared" si="103"/>
        <v>0</v>
      </c>
      <c r="T70" s="38">
        <f t="shared" si="103"/>
        <v>10161.6</v>
      </c>
      <c r="U70" s="38">
        <f t="shared" si="103"/>
        <v>0</v>
      </c>
      <c r="V70" s="38">
        <f t="shared" si="103"/>
        <v>7745.89</v>
      </c>
      <c r="W70" s="38">
        <f t="shared" si="103"/>
        <v>0</v>
      </c>
      <c r="X70" s="38">
        <f t="shared" si="103"/>
        <v>0</v>
      </c>
      <c r="Y70" s="38">
        <f t="shared" si="103"/>
        <v>0</v>
      </c>
      <c r="Z70" s="38">
        <f t="shared" si="103"/>
        <v>0</v>
      </c>
      <c r="AA70" s="38">
        <f t="shared" si="103"/>
        <v>0</v>
      </c>
      <c r="AB70" s="38">
        <f t="shared" si="103"/>
        <v>0</v>
      </c>
      <c r="AC70" s="38">
        <f t="shared" si="103"/>
        <v>0</v>
      </c>
      <c r="AD70" s="38">
        <f t="shared" si="103"/>
        <v>0</v>
      </c>
      <c r="AE70" s="38">
        <f t="shared" si="103"/>
        <v>0</v>
      </c>
      <c r="AF70" s="38">
        <f t="shared" si="103"/>
        <v>11225.6</v>
      </c>
      <c r="AG70" s="38">
        <f t="shared" si="103"/>
        <v>0</v>
      </c>
      <c r="AH70" s="33"/>
      <c r="AI70" s="34"/>
    </row>
    <row r="71" spans="1:35" s="30" customFormat="1" ht="33" customHeight="1" x14ac:dyDescent="0.25">
      <c r="A71" s="77"/>
      <c r="B71" s="84"/>
      <c r="C71" s="36" t="s">
        <v>31</v>
      </c>
      <c r="D71" s="25">
        <f>SUM(J71,L71,N71,P71,R71,T71,V71,X71,Z71,AB71,AD71,AF71)</f>
        <v>22101.298999999999</v>
      </c>
      <c r="E71" s="37">
        <f>J71</f>
        <v>104.40600000000001</v>
      </c>
      <c r="F71" s="37">
        <f>G71</f>
        <v>104.41</v>
      </c>
      <c r="G71" s="37">
        <f>SUM(K71,M71,O71,Q71,S71,U71,W71,Y71,AA71,AC71,AE71,AG71)</f>
        <v>104.41</v>
      </c>
      <c r="H71" s="37">
        <f t="shared" si="100"/>
        <v>0.47241567113317634</v>
      </c>
      <c r="I71" s="37">
        <f t="shared" si="101"/>
        <v>100.00383119744075</v>
      </c>
      <c r="J71" s="39">
        <f>J75</f>
        <v>104.40600000000001</v>
      </c>
      <c r="K71" s="39">
        <f t="shared" si="103"/>
        <v>104.41</v>
      </c>
      <c r="L71" s="39">
        <f t="shared" si="103"/>
        <v>0</v>
      </c>
      <c r="M71" s="39">
        <f t="shared" si="103"/>
        <v>0</v>
      </c>
      <c r="N71" s="39">
        <f t="shared" si="103"/>
        <v>0</v>
      </c>
      <c r="O71" s="39">
        <f t="shared" si="103"/>
        <v>0</v>
      </c>
      <c r="P71" s="39">
        <f t="shared" si="103"/>
        <v>0</v>
      </c>
      <c r="Q71" s="39">
        <f t="shared" si="103"/>
        <v>0</v>
      </c>
      <c r="R71" s="39">
        <f t="shared" si="103"/>
        <v>2029.9549999999999</v>
      </c>
      <c r="S71" s="39">
        <f t="shared" si="103"/>
        <v>0</v>
      </c>
      <c r="T71" s="39">
        <f t="shared" si="103"/>
        <v>2727.538</v>
      </c>
      <c r="U71" s="39">
        <f t="shared" si="103"/>
        <v>0</v>
      </c>
      <c r="V71" s="39">
        <f t="shared" si="103"/>
        <v>653.5</v>
      </c>
      <c r="W71" s="39">
        <f t="shared" si="103"/>
        <v>0</v>
      </c>
      <c r="X71" s="39">
        <f t="shared" si="103"/>
        <v>0</v>
      </c>
      <c r="Y71" s="39">
        <f t="shared" si="103"/>
        <v>0</v>
      </c>
      <c r="Z71" s="39">
        <f t="shared" si="103"/>
        <v>0</v>
      </c>
      <c r="AA71" s="39">
        <f t="shared" si="103"/>
        <v>0</v>
      </c>
      <c r="AB71" s="39">
        <f t="shared" si="103"/>
        <v>0</v>
      </c>
      <c r="AC71" s="39">
        <f t="shared" si="103"/>
        <v>0</v>
      </c>
      <c r="AD71" s="39">
        <f t="shared" si="103"/>
        <v>0</v>
      </c>
      <c r="AE71" s="39">
        <f t="shared" si="103"/>
        <v>0</v>
      </c>
      <c r="AF71" s="39">
        <f t="shared" si="103"/>
        <v>16585.900000000001</v>
      </c>
      <c r="AG71" s="39">
        <f t="shared" si="103"/>
        <v>0</v>
      </c>
      <c r="AH71" s="29"/>
      <c r="AI71" s="40"/>
    </row>
    <row r="72" spans="1:35" s="35" customFormat="1" ht="72.75" customHeight="1" x14ac:dyDescent="0.25">
      <c r="A72" s="54"/>
      <c r="B72" s="72" t="s">
        <v>57</v>
      </c>
      <c r="C72" s="31" t="s">
        <v>28</v>
      </c>
      <c r="D72" s="20">
        <f>D74+D75+D73</f>
        <v>61415.898000000001</v>
      </c>
      <c r="E72" s="20">
        <f t="shared" ref="E72:G72" si="104">E74+E75+E73</f>
        <v>518.59899999999993</v>
      </c>
      <c r="F72" s="20">
        <f t="shared" si="104"/>
        <v>418.6</v>
      </c>
      <c r="G72" s="20">
        <f t="shared" si="104"/>
        <v>418.6</v>
      </c>
      <c r="H72" s="32">
        <f t="shared" si="100"/>
        <v>0.68158247885588197</v>
      </c>
      <c r="I72" s="32">
        <f t="shared" si="101"/>
        <v>80.717471495317199</v>
      </c>
      <c r="J72" s="32">
        <f t="shared" ref="J72:AG72" si="105">J74+J75+J73</f>
        <v>518.59899999999993</v>
      </c>
      <c r="K72" s="32">
        <f t="shared" si="105"/>
        <v>418.6</v>
      </c>
      <c r="L72" s="32">
        <f t="shared" si="105"/>
        <v>81.510000000000005</v>
      </c>
      <c r="M72" s="32">
        <f t="shared" si="105"/>
        <v>0</v>
      </c>
      <c r="N72" s="32">
        <f t="shared" si="105"/>
        <v>0</v>
      </c>
      <c r="O72" s="32">
        <f t="shared" si="105"/>
        <v>0</v>
      </c>
      <c r="P72" s="32">
        <f t="shared" si="105"/>
        <v>0</v>
      </c>
      <c r="Q72" s="32">
        <f t="shared" si="105"/>
        <v>0</v>
      </c>
      <c r="R72" s="32">
        <f t="shared" si="105"/>
        <v>11715.761</v>
      </c>
      <c r="S72" s="32">
        <f t="shared" si="105"/>
        <v>0</v>
      </c>
      <c r="T72" s="32">
        <f t="shared" si="105"/>
        <v>12889.138000000001</v>
      </c>
      <c r="U72" s="32">
        <f t="shared" si="105"/>
        <v>0</v>
      </c>
      <c r="V72" s="32">
        <f t="shared" si="105"/>
        <v>8399.39</v>
      </c>
      <c r="W72" s="32">
        <f t="shared" si="105"/>
        <v>0</v>
      </c>
      <c r="X72" s="32">
        <f t="shared" si="105"/>
        <v>0</v>
      </c>
      <c r="Y72" s="32">
        <f t="shared" si="105"/>
        <v>0</v>
      </c>
      <c r="Z72" s="32">
        <f t="shared" si="105"/>
        <v>0</v>
      </c>
      <c r="AA72" s="32">
        <f t="shared" si="105"/>
        <v>0</v>
      </c>
      <c r="AB72" s="32">
        <f t="shared" si="105"/>
        <v>0</v>
      </c>
      <c r="AC72" s="32">
        <f t="shared" si="105"/>
        <v>0</v>
      </c>
      <c r="AD72" s="32">
        <f t="shared" si="105"/>
        <v>0</v>
      </c>
      <c r="AE72" s="32">
        <f t="shared" si="105"/>
        <v>0</v>
      </c>
      <c r="AF72" s="32">
        <f t="shared" si="105"/>
        <v>27811.5</v>
      </c>
      <c r="AG72" s="32">
        <f t="shared" si="105"/>
        <v>0</v>
      </c>
      <c r="AH72" s="33"/>
      <c r="AI72" s="34"/>
    </row>
    <row r="73" spans="1:35" s="35" customFormat="1" ht="45.75" hidden="1" customHeight="1" x14ac:dyDescent="0.25">
      <c r="A73" s="54"/>
      <c r="B73" s="73"/>
      <c r="C73" s="36" t="s">
        <v>29</v>
      </c>
      <c r="D73" s="25">
        <f>SUM(J73,L73,N73,P73,R73,T73,V73,X73,Z73,AB73,AD73,AF73)</f>
        <v>0</v>
      </c>
      <c r="E73" s="37">
        <f>J73</f>
        <v>0</v>
      </c>
      <c r="F73" s="37">
        <f>G73</f>
        <v>0</v>
      </c>
      <c r="G73" s="37">
        <f>SUM(K73,M73,O73,Q73,S73,U73,W73,Y73,AA73,AC73,AE73,AG73)</f>
        <v>0</v>
      </c>
      <c r="H73" s="37">
        <f t="shared" si="100"/>
        <v>0</v>
      </c>
      <c r="I73" s="37">
        <f t="shared" si="101"/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>
        <v>0</v>
      </c>
      <c r="V73" s="37">
        <v>0</v>
      </c>
      <c r="W73" s="37">
        <v>0</v>
      </c>
      <c r="X73" s="37">
        <v>0</v>
      </c>
      <c r="Y73" s="37">
        <v>0</v>
      </c>
      <c r="Z73" s="37">
        <v>0</v>
      </c>
      <c r="AA73" s="37">
        <v>0</v>
      </c>
      <c r="AB73" s="37">
        <v>0</v>
      </c>
      <c r="AC73" s="37">
        <v>0</v>
      </c>
      <c r="AD73" s="37">
        <v>0</v>
      </c>
      <c r="AE73" s="37">
        <v>0</v>
      </c>
      <c r="AF73" s="37">
        <v>0</v>
      </c>
      <c r="AG73" s="37">
        <v>0</v>
      </c>
      <c r="AH73" s="33"/>
      <c r="AI73" s="34"/>
    </row>
    <row r="74" spans="1:35" s="35" customFormat="1" ht="71.25" customHeight="1" x14ac:dyDescent="0.25">
      <c r="A74" s="54"/>
      <c r="B74" s="73"/>
      <c r="C74" s="36" t="s">
        <v>30</v>
      </c>
      <c r="D74" s="25">
        <f>SUM(J74,L74,N74,P74,R74,T74,V74,X74,Z74,AB74,AD74,AF74)</f>
        <v>39314.599000000002</v>
      </c>
      <c r="E74" s="37">
        <f>J74</f>
        <v>414.19299999999998</v>
      </c>
      <c r="F74" s="37">
        <f>G74</f>
        <v>314.19</v>
      </c>
      <c r="G74" s="37">
        <f>SUM(K74,M74,O74,Q74,S74,U74,W74,Y74,AA74,AC74,AE74,AG74)</f>
        <v>314.19</v>
      </c>
      <c r="H74" s="37">
        <f t="shared" si="100"/>
        <v>0.79916877697264566</v>
      </c>
      <c r="I74" s="37">
        <f t="shared" si="101"/>
        <v>75.855941553816692</v>
      </c>
      <c r="J74" s="38">
        <v>414.19299999999998</v>
      </c>
      <c r="K74" s="38">
        <v>314.19</v>
      </c>
      <c r="L74" s="38">
        <v>81.510000000000005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9685.8060000000005</v>
      </c>
      <c r="S74" s="38">
        <v>0</v>
      </c>
      <c r="T74" s="38">
        <v>10161.6</v>
      </c>
      <c r="U74" s="38">
        <v>0</v>
      </c>
      <c r="V74" s="38">
        <v>7745.89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>
        <v>11225.6</v>
      </c>
      <c r="AG74" s="38">
        <v>0</v>
      </c>
      <c r="AH74" s="33"/>
      <c r="AI74" s="34"/>
    </row>
    <row r="75" spans="1:35" s="30" customFormat="1" ht="118.5" customHeight="1" x14ac:dyDescent="0.25">
      <c r="A75" s="54"/>
      <c r="B75" s="74"/>
      <c r="C75" s="36" t="s">
        <v>31</v>
      </c>
      <c r="D75" s="25">
        <f>SUM(J75,L75,N75,P75,R75,T75,V75,X75,Z75,AB75,AD75,AF75)</f>
        <v>22101.298999999999</v>
      </c>
      <c r="E75" s="37">
        <f>J75</f>
        <v>104.40600000000001</v>
      </c>
      <c r="F75" s="37">
        <f>G75</f>
        <v>104.41</v>
      </c>
      <c r="G75" s="37">
        <f>SUM(K75,M75,O75,Q75,S75,U75,W75,Y75,AA75,AC75,AE75,AG75)</f>
        <v>104.41</v>
      </c>
      <c r="H75" s="37">
        <f t="shared" si="100"/>
        <v>0.47241567113317634</v>
      </c>
      <c r="I75" s="37">
        <f t="shared" si="101"/>
        <v>100.00383119744075</v>
      </c>
      <c r="J75" s="39">
        <v>104.40600000000001</v>
      </c>
      <c r="K75" s="39">
        <v>104.41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2029.9549999999999</v>
      </c>
      <c r="S75" s="39">
        <v>0</v>
      </c>
      <c r="T75" s="39">
        <v>2727.538</v>
      </c>
      <c r="U75" s="39">
        <v>0</v>
      </c>
      <c r="V75" s="39">
        <v>653.5</v>
      </c>
      <c r="W75" s="39">
        <v>0</v>
      </c>
      <c r="X75" s="39">
        <v>0</v>
      </c>
      <c r="Y75" s="39">
        <v>0</v>
      </c>
      <c r="Z75" s="39">
        <v>0</v>
      </c>
      <c r="AA75" s="39">
        <v>0</v>
      </c>
      <c r="AB75" s="39">
        <v>0</v>
      </c>
      <c r="AC75" s="39">
        <v>0</v>
      </c>
      <c r="AD75" s="39">
        <v>0</v>
      </c>
      <c r="AE75" s="39">
        <v>0</v>
      </c>
      <c r="AF75" s="39">
        <v>16585.900000000001</v>
      </c>
      <c r="AG75" s="39">
        <v>0</v>
      </c>
      <c r="AH75" s="29"/>
      <c r="AI75" s="40"/>
    </row>
    <row r="76" spans="1:35" s="56" customFormat="1" ht="27" customHeight="1" x14ac:dyDescent="0.25">
      <c r="A76" s="65" t="s">
        <v>58</v>
      </c>
      <c r="B76" s="67" t="s">
        <v>59</v>
      </c>
      <c r="C76" s="19" t="s">
        <v>28</v>
      </c>
      <c r="D76" s="20">
        <f>D77</f>
        <v>77970.396999999997</v>
      </c>
      <c r="E76" s="20">
        <f t="shared" ref="E76:G76" si="106">E77</f>
        <v>14188.016</v>
      </c>
      <c r="F76" s="20">
        <f t="shared" si="106"/>
        <v>10469.1</v>
      </c>
      <c r="G76" s="20">
        <f t="shared" si="106"/>
        <v>10469.1</v>
      </c>
      <c r="H76" s="20">
        <f t="shared" si="100"/>
        <v>13.427018974906593</v>
      </c>
      <c r="I76" s="20">
        <f t="shared" si="101"/>
        <v>73.788329531063397</v>
      </c>
      <c r="J76" s="21">
        <f t="shared" ref="J76:AG76" si="107">SUM(J77:J77)</f>
        <v>14188.016</v>
      </c>
      <c r="K76" s="21">
        <f t="shared" si="107"/>
        <v>10469.1</v>
      </c>
      <c r="L76" s="21">
        <f t="shared" si="107"/>
        <v>9258.4709999999995</v>
      </c>
      <c r="M76" s="21">
        <f t="shared" si="107"/>
        <v>0</v>
      </c>
      <c r="N76" s="21">
        <f t="shared" si="107"/>
        <v>6414.4470000000001</v>
      </c>
      <c r="O76" s="21">
        <f t="shared" si="107"/>
        <v>0</v>
      </c>
      <c r="P76" s="21">
        <f t="shared" si="107"/>
        <v>6543.5230000000001</v>
      </c>
      <c r="Q76" s="21">
        <f t="shared" si="107"/>
        <v>0</v>
      </c>
      <c r="R76" s="21">
        <f t="shared" si="107"/>
        <v>6904.0879999999997</v>
      </c>
      <c r="S76" s="21">
        <f t="shared" si="107"/>
        <v>0</v>
      </c>
      <c r="T76" s="21">
        <f t="shared" si="107"/>
        <v>5031.3909999999996</v>
      </c>
      <c r="U76" s="21">
        <f t="shared" si="107"/>
        <v>0</v>
      </c>
      <c r="V76" s="21">
        <f t="shared" si="107"/>
        <v>180.77099999999999</v>
      </c>
      <c r="W76" s="21">
        <f t="shared" si="107"/>
        <v>0</v>
      </c>
      <c r="X76" s="21">
        <f t="shared" si="107"/>
        <v>182.27199999999999</v>
      </c>
      <c r="Y76" s="21">
        <f t="shared" si="107"/>
        <v>0</v>
      </c>
      <c r="Z76" s="21">
        <f t="shared" si="107"/>
        <v>1686.62</v>
      </c>
      <c r="AA76" s="21">
        <f t="shared" si="107"/>
        <v>0</v>
      </c>
      <c r="AB76" s="21">
        <f t="shared" si="107"/>
        <v>11782.217000000001</v>
      </c>
      <c r="AC76" s="21">
        <f t="shared" si="107"/>
        <v>0</v>
      </c>
      <c r="AD76" s="21">
        <f t="shared" si="107"/>
        <v>5395.8029999999999</v>
      </c>
      <c r="AE76" s="21">
        <f t="shared" si="107"/>
        <v>0</v>
      </c>
      <c r="AF76" s="21">
        <f t="shared" si="107"/>
        <v>10402.777999999998</v>
      </c>
      <c r="AG76" s="21">
        <f t="shared" si="107"/>
        <v>0</v>
      </c>
      <c r="AH76" s="22"/>
      <c r="AI76" s="55"/>
    </row>
    <row r="77" spans="1:35" s="57" customFormat="1" ht="72" customHeight="1" x14ac:dyDescent="0.25">
      <c r="A77" s="66"/>
      <c r="B77" s="68"/>
      <c r="C77" s="24" t="s">
        <v>31</v>
      </c>
      <c r="D77" s="25">
        <f>SUM(J77,L77,N77,P77,R77,T77,V77,X77,Z77,AB77,AD77,AF77)</f>
        <v>77970.396999999997</v>
      </c>
      <c r="E77" s="25">
        <f>J77</f>
        <v>14188.016</v>
      </c>
      <c r="F77" s="25">
        <f>G77</f>
        <v>10469.1</v>
      </c>
      <c r="G77" s="25">
        <f>SUM(K77,M77,O77,Q77,S77,U77,W77,Y77,AA77,AC77,AE77,AG77)</f>
        <v>10469.1</v>
      </c>
      <c r="H77" s="25">
        <f t="shared" si="100"/>
        <v>13.427018974906593</v>
      </c>
      <c r="I77" s="25">
        <f t="shared" si="101"/>
        <v>73.788329531063397</v>
      </c>
      <c r="J77" s="39">
        <f>J79+J81+J83+J85+J87</f>
        <v>14188.016</v>
      </c>
      <c r="K77" s="39">
        <f t="shared" ref="K77:AG77" si="108">K79+K81+K83+K85+K87</f>
        <v>10469.1</v>
      </c>
      <c r="L77" s="39">
        <f t="shared" si="108"/>
        <v>9258.4709999999995</v>
      </c>
      <c r="M77" s="39">
        <f t="shared" si="108"/>
        <v>0</v>
      </c>
      <c r="N77" s="39">
        <f t="shared" si="108"/>
        <v>6414.4470000000001</v>
      </c>
      <c r="O77" s="39">
        <f t="shared" si="108"/>
        <v>0</v>
      </c>
      <c r="P77" s="39">
        <f t="shared" si="108"/>
        <v>6543.5230000000001</v>
      </c>
      <c r="Q77" s="39">
        <f t="shared" si="108"/>
        <v>0</v>
      </c>
      <c r="R77" s="39">
        <f t="shared" si="108"/>
        <v>6904.0879999999997</v>
      </c>
      <c r="S77" s="39">
        <f t="shared" si="108"/>
        <v>0</v>
      </c>
      <c r="T77" s="39">
        <f t="shared" si="108"/>
        <v>5031.3909999999996</v>
      </c>
      <c r="U77" s="39">
        <f t="shared" si="108"/>
        <v>0</v>
      </c>
      <c r="V77" s="39">
        <f t="shared" si="108"/>
        <v>180.77099999999999</v>
      </c>
      <c r="W77" s="39">
        <f t="shared" si="108"/>
        <v>0</v>
      </c>
      <c r="X77" s="39">
        <f t="shared" si="108"/>
        <v>182.27199999999999</v>
      </c>
      <c r="Y77" s="39">
        <f t="shared" si="108"/>
        <v>0</v>
      </c>
      <c r="Z77" s="39">
        <f t="shared" si="108"/>
        <v>1686.62</v>
      </c>
      <c r="AA77" s="39">
        <f t="shared" si="108"/>
        <v>0</v>
      </c>
      <c r="AB77" s="39">
        <f t="shared" si="108"/>
        <v>11782.217000000001</v>
      </c>
      <c r="AC77" s="39">
        <f t="shared" si="108"/>
        <v>0</v>
      </c>
      <c r="AD77" s="39">
        <f t="shared" si="108"/>
        <v>5395.8029999999999</v>
      </c>
      <c r="AE77" s="39">
        <f t="shared" si="108"/>
        <v>0</v>
      </c>
      <c r="AF77" s="39">
        <f t="shared" si="108"/>
        <v>10402.777999999998</v>
      </c>
      <c r="AG77" s="39">
        <f t="shared" si="108"/>
        <v>0</v>
      </c>
      <c r="AH77" s="26"/>
      <c r="AI77" s="55"/>
    </row>
    <row r="78" spans="1:35" s="1" customFormat="1" ht="30.75" customHeight="1" x14ac:dyDescent="0.25">
      <c r="A78" s="65"/>
      <c r="B78" s="69" t="s">
        <v>60</v>
      </c>
      <c r="C78" s="19" t="s">
        <v>28</v>
      </c>
      <c r="D78" s="20">
        <f>D79</f>
        <v>7428.8</v>
      </c>
      <c r="E78" s="20">
        <f t="shared" ref="E78:G78" si="109">E79</f>
        <v>902.625</v>
      </c>
      <c r="F78" s="20">
        <f t="shared" si="109"/>
        <v>837.72</v>
      </c>
      <c r="G78" s="20">
        <f t="shared" si="109"/>
        <v>837.72</v>
      </c>
      <c r="H78" s="20">
        <f t="shared" si="100"/>
        <v>11.276653026060737</v>
      </c>
      <c r="I78" s="20">
        <f t="shared" si="101"/>
        <v>92.809306190278363</v>
      </c>
      <c r="J78" s="21">
        <f t="shared" ref="J78:AG78" si="110">SUM(J79:J79)</f>
        <v>902.625</v>
      </c>
      <c r="K78" s="21">
        <f t="shared" si="110"/>
        <v>837.72</v>
      </c>
      <c r="L78" s="21">
        <f t="shared" si="110"/>
        <v>2869.6750000000002</v>
      </c>
      <c r="M78" s="21">
        <f t="shared" si="110"/>
        <v>0</v>
      </c>
      <c r="N78" s="21">
        <f t="shared" si="110"/>
        <v>311</v>
      </c>
      <c r="O78" s="21">
        <f t="shared" si="110"/>
        <v>0</v>
      </c>
      <c r="P78" s="21">
        <f t="shared" si="110"/>
        <v>484.5</v>
      </c>
      <c r="Q78" s="21">
        <f t="shared" si="110"/>
        <v>0</v>
      </c>
      <c r="R78" s="21">
        <f t="shared" si="110"/>
        <v>580</v>
      </c>
      <c r="S78" s="21">
        <f t="shared" si="110"/>
        <v>0</v>
      </c>
      <c r="T78" s="21">
        <f t="shared" si="110"/>
        <v>145</v>
      </c>
      <c r="U78" s="21">
        <f t="shared" si="110"/>
        <v>0</v>
      </c>
      <c r="V78" s="21">
        <f t="shared" si="110"/>
        <v>0</v>
      </c>
      <c r="W78" s="21">
        <f t="shared" si="110"/>
        <v>0</v>
      </c>
      <c r="X78" s="21">
        <f t="shared" si="110"/>
        <v>0</v>
      </c>
      <c r="Y78" s="21">
        <f t="shared" si="110"/>
        <v>0</v>
      </c>
      <c r="Z78" s="21">
        <f t="shared" si="110"/>
        <v>1350</v>
      </c>
      <c r="AA78" s="21">
        <f t="shared" si="110"/>
        <v>0</v>
      </c>
      <c r="AB78" s="21">
        <f t="shared" si="110"/>
        <v>55</v>
      </c>
      <c r="AC78" s="21">
        <f t="shared" si="110"/>
        <v>0</v>
      </c>
      <c r="AD78" s="21">
        <f t="shared" si="110"/>
        <v>0</v>
      </c>
      <c r="AE78" s="21">
        <f t="shared" si="110"/>
        <v>0</v>
      </c>
      <c r="AF78" s="21">
        <f t="shared" si="110"/>
        <v>731</v>
      </c>
      <c r="AG78" s="21">
        <f t="shared" si="110"/>
        <v>0</v>
      </c>
      <c r="AH78" s="22"/>
    </row>
    <row r="79" spans="1:35" s="1" customFormat="1" ht="41.25" customHeight="1" x14ac:dyDescent="0.25">
      <c r="A79" s="66"/>
      <c r="B79" s="70"/>
      <c r="C79" s="24" t="s">
        <v>31</v>
      </c>
      <c r="D79" s="25">
        <f>SUM(J79,L79,N79,P79,R79,T79,V79,X79,Z79,AB79,AD79,AF79)</f>
        <v>7428.8</v>
      </c>
      <c r="E79" s="25">
        <f>J79</f>
        <v>902.625</v>
      </c>
      <c r="F79" s="25">
        <f>G79</f>
        <v>837.72</v>
      </c>
      <c r="G79" s="25">
        <f>SUM(K79,M79,O79,Q79,S79,U79,W79,Y79,AA79,AC79,AE79,AG79)</f>
        <v>837.72</v>
      </c>
      <c r="H79" s="25">
        <f t="shared" si="100"/>
        <v>11.276653026060737</v>
      </c>
      <c r="I79" s="25">
        <f t="shared" si="101"/>
        <v>92.809306190278363</v>
      </c>
      <c r="J79" s="39">
        <v>902.625</v>
      </c>
      <c r="K79" s="39">
        <v>837.72</v>
      </c>
      <c r="L79" s="39">
        <v>2869.6750000000002</v>
      </c>
      <c r="M79" s="39">
        <v>0</v>
      </c>
      <c r="N79" s="39">
        <v>311</v>
      </c>
      <c r="O79" s="39">
        <v>0</v>
      </c>
      <c r="P79" s="39">
        <v>484.5</v>
      </c>
      <c r="Q79" s="39">
        <v>0</v>
      </c>
      <c r="R79" s="39">
        <v>580</v>
      </c>
      <c r="S79" s="39">
        <v>0</v>
      </c>
      <c r="T79" s="39">
        <v>145</v>
      </c>
      <c r="U79" s="39">
        <v>0</v>
      </c>
      <c r="V79" s="39">
        <v>0</v>
      </c>
      <c r="W79" s="39">
        <v>0</v>
      </c>
      <c r="X79" s="39">
        <v>0</v>
      </c>
      <c r="Y79" s="39">
        <v>0</v>
      </c>
      <c r="Z79" s="39">
        <v>1350</v>
      </c>
      <c r="AA79" s="39">
        <v>0</v>
      </c>
      <c r="AB79" s="39">
        <v>55</v>
      </c>
      <c r="AC79" s="39">
        <v>0</v>
      </c>
      <c r="AD79" s="39">
        <v>0</v>
      </c>
      <c r="AE79" s="39">
        <v>0</v>
      </c>
      <c r="AF79" s="39">
        <v>731</v>
      </c>
      <c r="AG79" s="39">
        <v>0</v>
      </c>
      <c r="AH79" s="26"/>
    </row>
    <row r="80" spans="1:35" s="1" customFormat="1" ht="23.25" customHeight="1" x14ac:dyDescent="0.25">
      <c r="A80" s="65"/>
      <c r="B80" s="71" t="s">
        <v>61</v>
      </c>
      <c r="C80" s="19" t="s">
        <v>28</v>
      </c>
      <c r="D80" s="20">
        <f>D81</f>
        <v>1000</v>
      </c>
      <c r="E80" s="20">
        <f t="shared" ref="E80:G86" si="111">E81</f>
        <v>0</v>
      </c>
      <c r="F80" s="20">
        <f t="shared" si="111"/>
        <v>0</v>
      </c>
      <c r="G80" s="20">
        <f t="shared" si="111"/>
        <v>0</v>
      </c>
      <c r="H80" s="20">
        <f t="shared" si="100"/>
        <v>0</v>
      </c>
      <c r="I80" s="20">
        <f t="shared" si="101"/>
        <v>0</v>
      </c>
      <c r="J80" s="21">
        <f t="shared" ref="J80:AG86" si="112">SUM(J81:J81)</f>
        <v>0</v>
      </c>
      <c r="K80" s="21">
        <f t="shared" si="112"/>
        <v>0</v>
      </c>
      <c r="L80" s="21">
        <f t="shared" si="112"/>
        <v>0</v>
      </c>
      <c r="M80" s="21">
        <f t="shared" si="112"/>
        <v>0</v>
      </c>
      <c r="N80" s="21">
        <f t="shared" si="112"/>
        <v>0</v>
      </c>
      <c r="O80" s="21">
        <f t="shared" si="112"/>
        <v>0</v>
      </c>
      <c r="P80" s="21">
        <f t="shared" si="112"/>
        <v>0</v>
      </c>
      <c r="Q80" s="21">
        <f t="shared" si="112"/>
        <v>0</v>
      </c>
      <c r="R80" s="21">
        <f t="shared" si="112"/>
        <v>0</v>
      </c>
      <c r="S80" s="21">
        <f t="shared" si="112"/>
        <v>0</v>
      </c>
      <c r="T80" s="21">
        <f t="shared" si="112"/>
        <v>0</v>
      </c>
      <c r="U80" s="21">
        <f t="shared" si="112"/>
        <v>0</v>
      </c>
      <c r="V80" s="21">
        <f t="shared" si="112"/>
        <v>0</v>
      </c>
      <c r="W80" s="21">
        <f t="shared" si="112"/>
        <v>0</v>
      </c>
      <c r="X80" s="21">
        <f t="shared" si="112"/>
        <v>0</v>
      </c>
      <c r="Y80" s="21">
        <f t="shared" si="112"/>
        <v>0</v>
      </c>
      <c r="Z80" s="21">
        <f t="shared" si="112"/>
        <v>0</v>
      </c>
      <c r="AA80" s="21">
        <f t="shared" si="112"/>
        <v>0</v>
      </c>
      <c r="AB80" s="21">
        <f t="shared" si="112"/>
        <v>1000</v>
      </c>
      <c r="AC80" s="21">
        <f t="shared" si="112"/>
        <v>0</v>
      </c>
      <c r="AD80" s="21">
        <f t="shared" si="112"/>
        <v>0</v>
      </c>
      <c r="AE80" s="21">
        <f t="shared" si="112"/>
        <v>0</v>
      </c>
      <c r="AF80" s="21">
        <f t="shared" si="112"/>
        <v>0</v>
      </c>
      <c r="AG80" s="21">
        <f t="shared" si="112"/>
        <v>0</v>
      </c>
      <c r="AH80" s="22"/>
    </row>
    <row r="81" spans="1:35" s="1" customFormat="1" ht="67.5" customHeight="1" x14ac:dyDescent="0.25">
      <c r="A81" s="66"/>
      <c r="B81" s="71"/>
      <c r="C81" s="24" t="s">
        <v>31</v>
      </c>
      <c r="D81" s="25">
        <f>SUM(J81,L81,N81,P81,R81,T81,V81,X81,Z81,AB81,AD81,AF81)</f>
        <v>1000</v>
      </c>
      <c r="E81" s="25">
        <f>J81</f>
        <v>0</v>
      </c>
      <c r="F81" s="25">
        <f>G81</f>
        <v>0</v>
      </c>
      <c r="G81" s="25">
        <f>SUM(K81,M81,O81,Q81,S81,U81,W81,Y81,AA81,AC81,AE81,AG81)</f>
        <v>0</v>
      </c>
      <c r="H81" s="25">
        <f t="shared" si="100"/>
        <v>0</v>
      </c>
      <c r="I81" s="25">
        <f t="shared" si="101"/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39">
        <v>0</v>
      </c>
      <c r="Q81" s="39">
        <v>0</v>
      </c>
      <c r="R81" s="39">
        <v>0</v>
      </c>
      <c r="S81" s="39">
        <v>0</v>
      </c>
      <c r="T81" s="39">
        <v>0</v>
      </c>
      <c r="U81" s="39">
        <v>0</v>
      </c>
      <c r="V81" s="39">
        <v>0</v>
      </c>
      <c r="W81" s="39">
        <v>0</v>
      </c>
      <c r="X81" s="39">
        <v>0</v>
      </c>
      <c r="Y81" s="39">
        <v>0</v>
      </c>
      <c r="Z81" s="39">
        <v>0</v>
      </c>
      <c r="AA81" s="39">
        <v>0</v>
      </c>
      <c r="AB81" s="39">
        <v>1000</v>
      </c>
      <c r="AC81" s="39">
        <v>0</v>
      </c>
      <c r="AD81" s="39">
        <v>0</v>
      </c>
      <c r="AE81" s="39">
        <v>0</v>
      </c>
      <c r="AF81" s="39">
        <v>0</v>
      </c>
      <c r="AG81" s="39">
        <v>0</v>
      </c>
      <c r="AH81" s="26"/>
    </row>
    <row r="82" spans="1:35" s="1" customFormat="1" ht="23.25" customHeight="1" x14ac:dyDescent="0.25">
      <c r="A82" s="65"/>
      <c r="B82" s="71" t="s">
        <v>62</v>
      </c>
      <c r="C82" s="19" t="s">
        <v>28</v>
      </c>
      <c r="D82" s="20">
        <f>D83</f>
        <v>5594.9979999999996</v>
      </c>
      <c r="E82" s="20">
        <f t="shared" si="111"/>
        <v>507.31400000000002</v>
      </c>
      <c r="F82" s="20">
        <f t="shared" si="111"/>
        <v>507.31</v>
      </c>
      <c r="G82" s="20">
        <f t="shared" si="111"/>
        <v>507.31</v>
      </c>
      <c r="H82" s="20">
        <f t="shared" si="100"/>
        <v>9.0672061008779625</v>
      </c>
      <c r="I82" s="20">
        <f t="shared" si="101"/>
        <v>99.999211533685255</v>
      </c>
      <c r="J82" s="21">
        <f t="shared" si="112"/>
        <v>507.31400000000002</v>
      </c>
      <c r="K82" s="21">
        <f t="shared" si="112"/>
        <v>507.31</v>
      </c>
      <c r="L82" s="21">
        <f t="shared" si="112"/>
        <v>501.56599999999997</v>
      </c>
      <c r="M82" s="21">
        <f t="shared" si="112"/>
        <v>0</v>
      </c>
      <c r="N82" s="21">
        <f t="shared" si="112"/>
        <v>501.565</v>
      </c>
      <c r="O82" s="21">
        <f t="shared" si="112"/>
        <v>0</v>
      </c>
      <c r="P82" s="21">
        <f t="shared" si="112"/>
        <v>500.54399999999998</v>
      </c>
      <c r="Q82" s="21">
        <f t="shared" si="112"/>
        <v>0</v>
      </c>
      <c r="R82" s="21">
        <f t="shared" si="112"/>
        <v>790.45699999999999</v>
      </c>
      <c r="S82" s="21">
        <f t="shared" si="112"/>
        <v>0</v>
      </c>
      <c r="T82" s="21">
        <f t="shared" si="112"/>
        <v>886.39099999999996</v>
      </c>
      <c r="U82" s="21">
        <f t="shared" si="112"/>
        <v>0</v>
      </c>
      <c r="V82" s="21">
        <f t="shared" si="112"/>
        <v>180.77099999999999</v>
      </c>
      <c r="W82" s="21">
        <f t="shared" si="112"/>
        <v>0</v>
      </c>
      <c r="X82" s="21">
        <f t="shared" si="112"/>
        <v>182.27199999999999</v>
      </c>
      <c r="Y82" s="21">
        <f t="shared" si="112"/>
        <v>0</v>
      </c>
      <c r="Z82" s="21">
        <f t="shared" si="112"/>
        <v>336.62</v>
      </c>
      <c r="AA82" s="21">
        <f t="shared" si="112"/>
        <v>0</v>
      </c>
      <c r="AB82" s="21">
        <f t="shared" si="112"/>
        <v>427.21699999999998</v>
      </c>
      <c r="AC82" s="21">
        <f t="shared" si="112"/>
        <v>0</v>
      </c>
      <c r="AD82" s="21">
        <f t="shared" si="112"/>
        <v>395.803</v>
      </c>
      <c r="AE82" s="21">
        <f t="shared" si="112"/>
        <v>0</v>
      </c>
      <c r="AF82" s="21">
        <f t="shared" si="112"/>
        <v>384.47800000000001</v>
      </c>
      <c r="AG82" s="21">
        <f t="shared" si="112"/>
        <v>0</v>
      </c>
      <c r="AH82" s="22"/>
    </row>
    <row r="83" spans="1:35" s="1" customFormat="1" ht="48.75" customHeight="1" x14ac:dyDescent="0.25">
      <c r="A83" s="66"/>
      <c r="B83" s="71"/>
      <c r="C83" s="24" t="s">
        <v>31</v>
      </c>
      <c r="D83" s="25">
        <f>SUM(J83,L83,N83,P83,R83,T83,V83,X83,Z83,AB83,AD83,AF83)</f>
        <v>5594.9979999999996</v>
      </c>
      <c r="E83" s="25">
        <f>J83</f>
        <v>507.31400000000002</v>
      </c>
      <c r="F83" s="25">
        <f>G83</f>
        <v>507.31</v>
      </c>
      <c r="G83" s="25">
        <f>SUM(K83,M83,O83,Q83,S83,U83,W83,Y83,AA83,AC83,AE83,AG83)</f>
        <v>507.31</v>
      </c>
      <c r="H83" s="25">
        <f t="shared" si="100"/>
        <v>9.0672061008779625</v>
      </c>
      <c r="I83" s="25">
        <f t="shared" si="101"/>
        <v>99.999211533685255</v>
      </c>
      <c r="J83" s="39">
        <v>507.31400000000002</v>
      </c>
      <c r="K83" s="39">
        <v>507.31</v>
      </c>
      <c r="L83" s="39">
        <v>501.56599999999997</v>
      </c>
      <c r="M83" s="39">
        <v>0</v>
      </c>
      <c r="N83" s="39">
        <v>501.565</v>
      </c>
      <c r="O83" s="39">
        <v>0</v>
      </c>
      <c r="P83" s="39">
        <v>500.54399999999998</v>
      </c>
      <c r="Q83" s="39">
        <v>0</v>
      </c>
      <c r="R83" s="39">
        <v>790.45699999999999</v>
      </c>
      <c r="S83" s="39">
        <v>0</v>
      </c>
      <c r="T83" s="39">
        <v>886.39099999999996</v>
      </c>
      <c r="U83" s="39">
        <v>0</v>
      </c>
      <c r="V83" s="39">
        <v>180.77099999999999</v>
      </c>
      <c r="W83" s="39">
        <v>0</v>
      </c>
      <c r="X83" s="39">
        <v>182.27199999999999</v>
      </c>
      <c r="Y83" s="39">
        <v>0</v>
      </c>
      <c r="Z83" s="39">
        <v>336.62</v>
      </c>
      <c r="AA83" s="39">
        <v>0</v>
      </c>
      <c r="AB83" s="39">
        <v>427.21699999999998</v>
      </c>
      <c r="AC83" s="39">
        <v>0</v>
      </c>
      <c r="AD83" s="39">
        <v>395.803</v>
      </c>
      <c r="AE83" s="39">
        <v>0</v>
      </c>
      <c r="AF83" s="39">
        <v>384.47800000000001</v>
      </c>
      <c r="AG83" s="39">
        <v>0</v>
      </c>
      <c r="AH83" s="26"/>
    </row>
    <row r="84" spans="1:35" s="1" customFormat="1" ht="23.25" customHeight="1" x14ac:dyDescent="0.25">
      <c r="A84" s="65"/>
      <c r="B84" s="71" t="s">
        <v>63</v>
      </c>
      <c r="C84" s="19" t="s">
        <v>28</v>
      </c>
      <c r="D84" s="20">
        <f>D85</f>
        <v>56087.298999999999</v>
      </c>
      <c r="E84" s="20">
        <f t="shared" si="111"/>
        <v>4918.777</v>
      </c>
      <c r="F84" s="20">
        <f t="shared" si="111"/>
        <v>1264.77</v>
      </c>
      <c r="G84" s="20">
        <f t="shared" si="111"/>
        <v>1264.77</v>
      </c>
      <c r="H84" s="20">
        <f t="shared" si="100"/>
        <v>2.2550025095699473</v>
      </c>
      <c r="I84" s="20">
        <f t="shared" si="101"/>
        <v>25.713099008147754</v>
      </c>
      <c r="J84" s="21">
        <f t="shared" si="112"/>
        <v>4918.777</v>
      </c>
      <c r="K84" s="21">
        <f t="shared" si="112"/>
        <v>1264.77</v>
      </c>
      <c r="L84" s="21">
        <f t="shared" si="112"/>
        <v>5887.23</v>
      </c>
      <c r="M84" s="21">
        <f t="shared" si="112"/>
        <v>0</v>
      </c>
      <c r="N84" s="21">
        <f t="shared" si="112"/>
        <v>5601.8819999999996</v>
      </c>
      <c r="O84" s="21">
        <f t="shared" si="112"/>
        <v>0</v>
      </c>
      <c r="P84" s="21">
        <f t="shared" si="112"/>
        <v>5558.4790000000003</v>
      </c>
      <c r="Q84" s="21">
        <f t="shared" si="112"/>
        <v>0</v>
      </c>
      <c r="R84" s="21">
        <f t="shared" si="112"/>
        <v>5533.6310000000003</v>
      </c>
      <c r="S84" s="21">
        <f t="shared" si="112"/>
        <v>0</v>
      </c>
      <c r="T84" s="21">
        <f t="shared" si="112"/>
        <v>4000</v>
      </c>
      <c r="U84" s="21">
        <f t="shared" si="112"/>
        <v>0</v>
      </c>
      <c r="V84" s="21">
        <f t="shared" si="112"/>
        <v>0</v>
      </c>
      <c r="W84" s="21">
        <f t="shared" si="112"/>
        <v>0</v>
      </c>
      <c r="X84" s="21">
        <f t="shared" si="112"/>
        <v>0</v>
      </c>
      <c r="Y84" s="21">
        <f t="shared" si="112"/>
        <v>0</v>
      </c>
      <c r="Z84" s="21">
        <f t="shared" si="112"/>
        <v>0</v>
      </c>
      <c r="AA84" s="21">
        <f t="shared" si="112"/>
        <v>0</v>
      </c>
      <c r="AB84" s="21">
        <f t="shared" si="112"/>
        <v>10300</v>
      </c>
      <c r="AC84" s="21">
        <f t="shared" si="112"/>
        <v>0</v>
      </c>
      <c r="AD84" s="21">
        <f t="shared" si="112"/>
        <v>5000</v>
      </c>
      <c r="AE84" s="21">
        <f t="shared" si="112"/>
        <v>0</v>
      </c>
      <c r="AF84" s="21">
        <f t="shared" si="112"/>
        <v>9287.2999999999993</v>
      </c>
      <c r="AG84" s="21">
        <f t="shared" si="112"/>
        <v>0</v>
      </c>
      <c r="AH84" s="22"/>
    </row>
    <row r="85" spans="1:35" s="1" customFormat="1" ht="41.25" customHeight="1" x14ac:dyDescent="0.25">
      <c r="A85" s="66"/>
      <c r="B85" s="71"/>
      <c r="C85" s="24" t="s">
        <v>31</v>
      </c>
      <c r="D85" s="25">
        <f>SUM(J85,L85,N85,P85,R85,T85,V85,X85,Z85,AB85,AD85,AF85)</f>
        <v>56087.298999999999</v>
      </c>
      <c r="E85" s="25">
        <f>J85</f>
        <v>4918.777</v>
      </c>
      <c r="F85" s="25">
        <f>G85</f>
        <v>1264.77</v>
      </c>
      <c r="G85" s="25">
        <f>SUM(K85,M85,O85,Q85,S85,U85,W85,Y85,AA85,AC85,AE85,AG85)</f>
        <v>1264.77</v>
      </c>
      <c r="H85" s="25">
        <f t="shared" si="100"/>
        <v>2.2550025095699473</v>
      </c>
      <c r="I85" s="25">
        <f t="shared" si="101"/>
        <v>25.713099008147754</v>
      </c>
      <c r="J85" s="39">
        <v>4918.777</v>
      </c>
      <c r="K85" s="39">
        <v>1264.77</v>
      </c>
      <c r="L85" s="39">
        <v>5887.23</v>
      </c>
      <c r="M85" s="39">
        <v>0</v>
      </c>
      <c r="N85" s="39">
        <v>5601.8819999999996</v>
      </c>
      <c r="O85" s="39">
        <v>0</v>
      </c>
      <c r="P85" s="39">
        <v>5558.4790000000003</v>
      </c>
      <c r="Q85" s="39">
        <v>0</v>
      </c>
      <c r="R85" s="39">
        <v>5533.6310000000003</v>
      </c>
      <c r="S85" s="39">
        <v>0</v>
      </c>
      <c r="T85" s="39">
        <v>4000</v>
      </c>
      <c r="U85" s="39">
        <v>0</v>
      </c>
      <c r="V85" s="39">
        <v>0</v>
      </c>
      <c r="W85" s="39">
        <v>0</v>
      </c>
      <c r="X85" s="39">
        <v>0</v>
      </c>
      <c r="Y85" s="39">
        <v>0</v>
      </c>
      <c r="Z85" s="39">
        <v>0</v>
      </c>
      <c r="AA85" s="39">
        <v>0</v>
      </c>
      <c r="AB85" s="39">
        <v>10300</v>
      </c>
      <c r="AC85" s="39">
        <v>0</v>
      </c>
      <c r="AD85" s="39">
        <v>5000</v>
      </c>
      <c r="AE85" s="39">
        <v>0</v>
      </c>
      <c r="AF85" s="39">
        <v>9287.2999999999993</v>
      </c>
      <c r="AG85" s="39">
        <v>0</v>
      </c>
      <c r="AH85" s="26"/>
    </row>
    <row r="86" spans="1:35" s="1" customFormat="1" ht="23.25" customHeight="1" x14ac:dyDescent="0.25">
      <c r="A86" s="65"/>
      <c r="B86" s="71" t="s">
        <v>64</v>
      </c>
      <c r="C86" s="19" t="s">
        <v>28</v>
      </c>
      <c r="D86" s="20">
        <f>D87</f>
        <v>7859.3</v>
      </c>
      <c r="E86" s="20">
        <f t="shared" si="111"/>
        <v>7859.3</v>
      </c>
      <c r="F86" s="20">
        <f t="shared" si="111"/>
        <v>7859.3</v>
      </c>
      <c r="G86" s="20">
        <f t="shared" si="111"/>
        <v>7859.3</v>
      </c>
      <c r="H86" s="20">
        <f t="shared" si="100"/>
        <v>100</v>
      </c>
      <c r="I86" s="20">
        <f t="shared" si="101"/>
        <v>100</v>
      </c>
      <c r="J86" s="21">
        <f t="shared" si="112"/>
        <v>7859.3</v>
      </c>
      <c r="K86" s="21">
        <f t="shared" si="112"/>
        <v>7859.3</v>
      </c>
      <c r="L86" s="21">
        <f t="shared" si="112"/>
        <v>0</v>
      </c>
      <c r="M86" s="21">
        <f t="shared" si="112"/>
        <v>0</v>
      </c>
      <c r="N86" s="21">
        <f t="shared" si="112"/>
        <v>0</v>
      </c>
      <c r="O86" s="21">
        <f t="shared" si="112"/>
        <v>0</v>
      </c>
      <c r="P86" s="21">
        <f t="shared" si="112"/>
        <v>0</v>
      </c>
      <c r="Q86" s="21">
        <f t="shared" si="112"/>
        <v>0</v>
      </c>
      <c r="R86" s="21">
        <f t="shared" si="112"/>
        <v>0</v>
      </c>
      <c r="S86" s="21">
        <f t="shared" si="112"/>
        <v>0</v>
      </c>
      <c r="T86" s="21">
        <f t="shared" si="112"/>
        <v>0</v>
      </c>
      <c r="U86" s="21">
        <f t="shared" si="112"/>
        <v>0</v>
      </c>
      <c r="V86" s="21">
        <f t="shared" si="112"/>
        <v>0</v>
      </c>
      <c r="W86" s="21">
        <f t="shared" si="112"/>
        <v>0</v>
      </c>
      <c r="X86" s="21">
        <f t="shared" si="112"/>
        <v>0</v>
      </c>
      <c r="Y86" s="21">
        <f t="shared" si="112"/>
        <v>0</v>
      </c>
      <c r="Z86" s="21">
        <f t="shared" si="112"/>
        <v>0</v>
      </c>
      <c r="AA86" s="21">
        <f t="shared" si="112"/>
        <v>0</v>
      </c>
      <c r="AB86" s="21">
        <f t="shared" si="112"/>
        <v>0</v>
      </c>
      <c r="AC86" s="21">
        <f t="shared" si="112"/>
        <v>0</v>
      </c>
      <c r="AD86" s="21">
        <f t="shared" si="112"/>
        <v>0</v>
      </c>
      <c r="AE86" s="21">
        <f t="shared" si="112"/>
        <v>0</v>
      </c>
      <c r="AF86" s="21">
        <f t="shared" si="112"/>
        <v>0</v>
      </c>
      <c r="AG86" s="21">
        <f t="shared" si="112"/>
        <v>0</v>
      </c>
      <c r="AH86" s="22"/>
    </row>
    <row r="87" spans="1:35" s="1" customFormat="1" ht="41.25" customHeight="1" x14ac:dyDescent="0.25">
      <c r="A87" s="66"/>
      <c r="B87" s="71"/>
      <c r="C87" s="24" t="s">
        <v>31</v>
      </c>
      <c r="D87" s="25">
        <f>SUM(J87,L87,N87,P87,R87,T87,V87,X87,Z87,AB87,AD87,AF87)</f>
        <v>7859.3</v>
      </c>
      <c r="E87" s="25">
        <f>J87</f>
        <v>7859.3</v>
      </c>
      <c r="F87" s="25">
        <f>G87</f>
        <v>7859.3</v>
      </c>
      <c r="G87" s="25">
        <f>SUM(K87,M87,O87,Q87,S87,U87,W87,Y87,AA87,AC87,AE87,AG87)</f>
        <v>7859.3</v>
      </c>
      <c r="H87" s="25">
        <f t="shared" si="100"/>
        <v>100</v>
      </c>
      <c r="I87" s="25">
        <f t="shared" si="101"/>
        <v>100</v>
      </c>
      <c r="J87" s="39">
        <v>7859.3</v>
      </c>
      <c r="K87" s="39">
        <v>7859.3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  <c r="R87" s="39">
        <v>0</v>
      </c>
      <c r="S87" s="39">
        <v>0</v>
      </c>
      <c r="T87" s="39">
        <v>0</v>
      </c>
      <c r="U87" s="39">
        <v>0</v>
      </c>
      <c r="V87" s="39">
        <v>0</v>
      </c>
      <c r="W87" s="39">
        <v>0</v>
      </c>
      <c r="X87" s="39">
        <v>0</v>
      </c>
      <c r="Y87" s="39">
        <v>0</v>
      </c>
      <c r="Z87" s="39">
        <v>0</v>
      </c>
      <c r="AA87" s="39">
        <v>0</v>
      </c>
      <c r="AB87" s="39">
        <v>0</v>
      </c>
      <c r="AC87" s="39">
        <v>0</v>
      </c>
      <c r="AD87" s="39">
        <v>0</v>
      </c>
      <c r="AE87" s="39">
        <v>0</v>
      </c>
      <c r="AF87" s="39">
        <v>0</v>
      </c>
      <c r="AG87" s="39">
        <v>0</v>
      </c>
      <c r="AH87" s="26"/>
    </row>
    <row r="88" spans="1:35" s="1" customFormat="1" ht="33" customHeight="1" x14ac:dyDescent="0.25">
      <c r="A88" s="58"/>
      <c r="B88" s="62" t="s">
        <v>65</v>
      </c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4"/>
      <c r="AH88" s="26"/>
    </row>
    <row r="89" spans="1:35" s="56" customFormat="1" ht="55.5" customHeight="1" x14ac:dyDescent="0.25">
      <c r="A89" s="65" t="s">
        <v>66</v>
      </c>
      <c r="B89" s="67" t="s">
        <v>67</v>
      </c>
      <c r="C89" s="19" t="s">
        <v>28</v>
      </c>
      <c r="D89" s="20">
        <f>D90</f>
        <v>58081.613000000005</v>
      </c>
      <c r="E89" s="20">
        <f t="shared" ref="E89:G89" si="113">E90</f>
        <v>2080.7109999999998</v>
      </c>
      <c r="F89" s="20">
        <f t="shared" si="113"/>
        <v>2080.71</v>
      </c>
      <c r="G89" s="20">
        <f t="shared" si="113"/>
        <v>2080.71</v>
      </c>
      <c r="H89" s="20">
        <f t="shared" ref="H89:H94" si="114">IFERROR(G89/D89*100,0)</f>
        <v>3.582390179143268</v>
      </c>
      <c r="I89" s="20">
        <f t="shared" ref="I89:I94" si="115">IFERROR(G89/E89*100,0)</f>
        <v>99.999951939505308</v>
      </c>
      <c r="J89" s="21">
        <f t="shared" ref="J89:AG89" si="116">SUM(J90:J90)</f>
        <v>2080.7109999999998</v>
      </c>
      <c r="K89" s="21">
        <f t="shared" si="116"/>
        <v>2080.71</v>
      </c>
      <c r="L89" s="21">
        <f t="shared" si="116"/>
        <v>905.28899999999999</v>
      </c>
      <c r="M89" s="21">
        <f t="shared" si="116"/>
        <v>0</v>
      </c>
      <c r="N89" s="21">
        <f t="shared" si="116"/>
        <v>455.8</v>
      </c>
      <c r="O89" s="21">
        <f t="shared" si="116"/>
        <v>0</v>
      </c>
      <c r="P89" s="21">
        <f t="shared" si="116"/>
        <v>500</v>
      </c>
      <c r="Q89" s="21">
        <f t="shared" si="116"/>
        <v>0</v>
      </c>
      <c r="R89" s="21">
        <f t="shared" si="116"/>
        <v>0</v>
      </c>
      <c r="S89" s="21">
        <f t="shared" si="116"/>
        <v>0</v>
      </c>
      <c r="T89" s="21">
        <f t="shared" si="116"/>
        <v>0</v>
      </c>
      <c r="U89" s="21">
        <f t="shared" si="116"/>
        <v>0</v>
      </c>
      <c r="V89" s="21">
        <f t="shared" si="116"/>
        <v>0</v>
      </c>
      <c r="W89" s="21">
        <f t="shared" si="116"/>
        <v>0</v>
      </c>
      <c r="X89" s="21">
        <f t="shared" si="116"/>
        <v>50450.555</v>
      </c>
      <c r="Y89" s="21">
        <f t="shared" si="116"/>
        <v>0</v>
      </c>
      <c r="Z89" s="21">
        <f t="shared" si="116"/>
        <v>0</v>
      </c>
      <c r="AA89" s="21">
        <f t="shared" si="116"/>
        <v>0</v>
      </c>
      <c r="AB89" s="21">
        <f t="shared" si="116"/>
        <v>0</v>
      </c>
      <c r="AC89" s="21">
        <f t="shared" si="116"/>
        <v>0</v>
      </c>
      <c r="AD89" s="21">
        <f t="shared" si="116"/>
        <v>0</v>
      </c>
      <c r="AE89" s="21">
        <f t="shared" si="116"/>
        <v>0</v>
      </c>
      <c r="AF89" s="21">
        <f t="shared" si="116"/>
        <v>3689.2579999999998</v>
      </c>
      <c r="AG89" s="21">
        <f t="shared" si="116"/>
        <v>0</v>
      </c>
      <c r="AH89" s="22"/>
      <c r="AI89" s="55"/>
    </row>
    <row r="90" spans="1:35" s="57" customFormat="1" ht="78.75" customHeight="1" x14ac:dyDescent="0.25">
      <c r="A90" s="66"/>
      <c r="B90" s="68"/>
      <c r="C90" s="24" t="s">
        <v>31</v>
      </c>
      <c r="D90" s="25">
        <f>SUM(J90,L90,N90,P90,R90,T90,V90,X90,Z90,AB90,AD90,AF90)</f>
        <v>58081.613000000005</v>
      </c>
      <c r="E90" s="25">
        <f>J90</f>
        <v>2080.7109999999998</v>
      </c>
      <c r="F90" s="25">
        <f>G90</f>
        <v>2080.71</v>
      </c>
      <c r="G90" s="25">
        <f>SUM(K90,M90,O90,Q90,S90,U90,W90,Y90,AA90,AC90,AE90,AG90)</f>
        <v>2080.71</v>
      </c>
      <c r="H90" s="25">
        <f t="shared" si="114"/>
        <v>3.582390179143268</v>
      </c>
      <c r="I90" s="25">
        <f t="shared" si="115"/>
        <v>99.999951939505308</v>
      </c>
      <c r="J90" s="39">
        <f>J92+J94</f>
        <v>2080.7109999999998</v>
      </c>
      <c r="K90" s="39">
        <f t="shared" ref="K90:AG90" si="117">K92+K94</f>
        <v>2080.71</v>
      </c>
      <c r="L90" s="39">
        <f t="shared" si="117"/>
        <v>905.28899999999999</v>
      </c>
      <c r="M90" s="39">
        <f t="shared" si="117"/>
        <v>0</v>
      </c>
      <c r="N90" s="39">
        <f t="shared" si="117"/>
        <v>455.8</v>
      </c>
      <c r="O90" s="39">
        <f t="shared" si="117"/>
        <v>0</v>
      </c>
      <c r="P90" s="39">
        <f t="shared" si="117"/>
        <v>500</v>
      </c>
      <c r="Q90" s="39">
        <f t="shared" si="117"/>
        <v>0</v>
      </c>
      <c r="R90" s="39">
        <f t="shared" si="117"/>
        <v>0</v>
      </c>
      <c r="S90" s="39">
        <f t="shared" si="117"/>
        <v>0</v>
      </c>
      <c r="T90" s="39">
        <f t="shared" si="117"/>
        <v>0</v>
      </c>
      <c r="U90" s="39">
        <f t="shared" si="117"/>
        <v>0</v>
      </c>
      <c r="V90" s="39">
        <f t="shared" si="117"/>
        <v>0</v>
      </c>
      <c r="W90" s="39">
        <f t="shared" si="117"/>
        <v>0</v>
      </c>
      <c r="X90" s="39">
        <f t="shared" si="117"/>
        <v>50450.555</v>
      </c>
      <c r="Y90" s="39">
        <f t="shared" si="117"/>
        <v>0</v>
      </c>
      <c r="Z90" s="39">
        <f t="shared" si="117"/>
        <v>0</v>
      </c>
      <c r="AA90" s="39">
        <f t="shared" si="117"/>
        <v>0</v>
      </c>
      <c r="AB90" s="39">
        <f t="shared" si="117"/>
        <v>0</v>
      </c>
      <c r="AC90" s="39">
        <f t="shared" si="117"/>
        <v>0</v>
      </c>
      <c r="AD90" s="39">
        <f t="shared" si="117"/>
        <v>0</v>
      </c>
      <c r="AE90" s="39">
        <f t="shared" si="117"/>
        <v>0</v>
      </c>
      <c r="AF90" s="39">
        <f t="shared" si="117"/>
        <v>3689.2579999999998</v>
      </c>
      <c r="AG90" s="39">
        <f t="shared" si="117"/>
        <v>0</v>
      </c>
      <c r="AH90" s="26"/>
      <c r="AI90" s="55"/>
    </row>
    <row r="91" spans="1:35" s="1" customFormat="1" ht="60" customHeight="1" x14ac:dyDescent="0.25">
      <c r="A91" s="65"/>
      <c r="B91" s="69" t="s">
        <v>68</v>
      </c>
      <c r="C91" s="19" t="s">
        <v>28</v>
      </c>
      <c r="D91" s="20">
        <f>D92</f>
        <v>48697.8</v>
      </c>
      <c r="E91" s="20">
        <f t="shared" ref="E91:G91" si="118">E92</f>
        <v>2080.7109999999998</v>
      </c>
      <c r="F91" s="20">
        <f t="shared" si="118"/>
        <v>2080.71</v>
      </c>
      <c r="G91" s="20">
        <f t="shared" si="118"/>
        <v>2080.71</v>
      </c>
      <c r="H91" s="20">
        <f t="shared" si="114"/>
        <v>4.2726981506351418</v>
      </c>
      <c r="I91" s="20">
        <f t="shared" si="115"/>
        <v>99.999951939505308</v>
      </c>
      <c r="J91" s="21">
        <f t="shared" ref="J91:AG91" si="119">SUM(J92:J92)</f>
        <v>2080.7109999999998</v>
      </c>
      <c r="K91" s="21">
        <f t="shared" si="119"/>
        <v>2080.71</v>
      </c>
      <c r="L91" s="21">
        <f t="shared" si="119"/>
        <v>905.28899999999999</v>
      </c>
      <c r="M91" s="21">
        <f t="shared" si="119"/>
        <v>0</v>
      </c>
      <c r="N91" s="21">
        <f t="shared" si="119"/>
        <v>455.8</v>
      </c>
      <c r="O91" s="21">
        <f t="shared" si="119"/>
        <v>0</v>
      </c>
      <c r="P91" s="21">
        <f t="shared" si="119"/>
        <v>500</v>
      </c>
      <c r="Q91" s="21">
        <f t="shared" si="119"/>
        <v>0</v>
      </c>
      <c r="R91" s="21">
        <f t="shared" si="119"/>
        <v>0</v>
      </c>
      <c r="S91" s="21">
        <f t="shared" si="119"/>
        <v>0</v>
      </c>
      <c r="T91" s="21">
        <f t="shared" si="119"/>
        <v>0</v>
      </c>
      <c r="U91" s="21">
        <f t="shared" si="119"/>
        <v>0</v>
      </c>
      <c r="V91" s="21">
        <f t="shared" si="119"/>
        <v>0</v>
      </c>
      <c r="W91" s="21">
        <f t="shared" si="119"/>
        <v>0</v>
      </c>
      <c r="X91" s="21">
        <f t="shared" si="119"/>
        <v>44756</v>
      </c>
      <c r="Y91" s="21">
        <f t="shared" si="119"/>
        <v>0</v>
      </c>
      <c r="Z91" s="21">
        <f t="shared" si="119"/>
        <v>0</v>
      </c>
      <c r="AA91" s="21">
        <f t="shared" si="119"/>
        <v>0</v>
      </c>
      <c r="AB91" s="21">
        <f t="shared" si="119"/>
        <v>0</v>
      </c>
      <c r="AC91" s="21">
        <f t="shared" si="119"/>
        <v>0</v>
      </c>
      <c r="AD91" s="21">
        <f t="shared" si="119"/>
        <v>0</v>
      </c>
      <c r="AE91" s="21">
        <f t="shared" si="119"/>
        <v>0</v>
      </c>
      <c r="AF91" s="21">
        <f t="shared" si="119"/>
        <v>0</v>
      </c>
      <c r="AG91" s="21">
        <f t="shared" si="119"/>
        <v>0</v>
      </c>
      <c r="AH91" s="22"/>
    </row>
    <row r="92" spans="1:35" s="1" customFormat="1" ht="48" customHeight="1" x14ac:dyDescent="0.25">
      <c r="A92" s="66"/>
      <c r="B92" s="70"/>
      <c r="C92" s="24" t="s">
        <v>31</v>
      </c>
      <c r="D92" s="25">
        <f>SUM(J92,L92,N92,P92,R92,T92,V92,X92,Z92,AB92,AD92,AF92)</f>
        <v>48697.8</v>
      </c>
      <c r="E92" s="25">
        <f>J92</f>
        <v>2080.7109999999998</v>
      </c>
      <c r="F92" s="25">
        <f>G92</f>
        <v>2080.71</v>
      </c>
      <c r="G92" s="25">
        <f>SUM(K92,M92,O92,Q92,S92,U92,W92,Y92,AA92,AC92,AE92,AG92)</f>
        <v>2080.71</v>
      </c>
      <c r="H92" s="25">
        <f t="shared" si="114"/>
        <v>4.2726981506351418</v>
      </c>
      <c r="I92" s="25">
        <f t="shared" si="115"/>
        <v>99.999951939505308</v>
      </c>
      <c r="J92" s="39">
        <v>2080.7109999999998</v>
      </c>
      <c r="K92" s="39">
        <v>2080.71</v>
      </c>
      <c r="L92" s="39">
        <v>905.28899999999999</v>
      </c>
      <c r="M92" s="39">
        <v>0</v>
      </c>
      <c r="N92" s="39">
        <v>455.8</v>
      </c>
      <c r="O92" s="39">
        <v>0</v>
      </c>
      <c r="P92" s="39">
        <v>500</v>
      </c>
      <c r="Q92" s="39">
        <v>0</v>
      </c>
      <c r="R92" s="39">
        <v>0</v>
      </c>
      <c r="S92" s="39">
        <v>0</v>
      </c>
      <c r="T92" s="39">
        <v>0</v>
      </c>
      <c r="U92" s="39">
        <v>0</v>
      </c>
      <c r="V92" s="39">
        <v>0</v>
      </c>
      <c r="W92" s="39">
        <v>0</v>
      </c>
      <c r="X92" s="39">
        <v>44756</v>
      </c>
      <c r="Y92" s="39">
        <v>0</v>
      </c>
      <c r="Z92" s="39">
        <v>0</v>
      </c>
      <c r="AA92" s="39">
        <v>0</v>
      </c>
      <c r="AB92" s="39">
        <v>0</v>
      </c>
      <c r="AC92" s="39">
        <v>0</v>
      </c>
      <c r="AD92" s="39">
        <v>0</v>
      </c>
      <c r="AE92" s="39">
        <v>0</v>
      </c>
      <c r="AF92" s="39">
        <v>0</v>
      </c>
      <c r="AG92" s="39">
        <v>0</v>
      </c>
      <c r="AH92" s="26"/>
    </row>
    <row r="93" spans="1:35" s="1" customFormat="1" ht="23.25" customHeight="1" x14ac:dyDescent="0.25">
      <c r="A93" s="65"/>
      <c r="B93" s="71" t="s">
        <v>69</v>
      </c>
      <c r="C93" s="19" t="s">
        <v>28</v>
      </c>
      <c r="D93" s="20">
        <f>D94</f>
        <v>9383.8130000000001</v>
      </c>
      <c r="E93" s="20">
        <f t="shared" ref="E93:G93" si="120">E94</f>
        <v>0</v>
      </c>
      <c r="F93" s="20">
        <f t="shared" si="120"/>
        <v>0</v>
      </c>
      <c r="G93" s="20">
        <f t="shared" si="120"/>
        <v>0</v>
      </c>
      <c r="H93" s="20">
        <f t="shared" si="114"/>
        <v>0</v>
      </c>
      <c r="I93" s="20">
        <f t="shared" si="115"/>
        <v>0</v>
      </c>
      <c r="J93" s="21">
        <f t="shared" ref="J93:AG93" si="121">SUM(J94:J94)</f>
        <v>0</v>
      </c>
      <c r="K93" s="21">
        <f t="shared" si="121"/>
        <v>0</v>
      </c>
      <c r="L93" s="21">
        <f t="shared" si="121"/>
        <v>0</v>
      </c>
      <c r="M93" s="21">
        <f t="shared" si="121"/>
        <v>0</v>
      </c>
      <c r="N93" s="21">
        <f t="shared" si="121"/>
        <v>0</v>
      </c>
      <c r="O93" s="21">
        <f t="shared" si="121"/>
        <v>0</v>
      </c>
      <c r="P93" s="21">
        <f t="shared" si="121"/>
        <v>0</v>
      </c>
      <c r="Q93" s="21">
        <f t="shared" si="121"/>
        <v>0</v>
      </c>
      <c r="R93" s="21">
        <f t="shared" si="121"/>
        <v>0</v>
      </c>
      <c r="S93" s="21">
        <f t="shared" si="121"/>
        <v>0</v>
      </c>
      <c r="T93" s="21">
        <f t="shared" si="121"/>
        <v>0</v>
      </c>
      <c r="U93" s="21">
        <f t="shared" si="121"/>
        <v>0</v>
      </c>
      <c r="V93" s="21">
        <f t="shared" si="121"/>
        <v>0</v>
      </c>
      <c r="W93" s="21">
        <f t="shared" si="121"/>
        <v>0</v>
      </c>
      <c r="X93" s="21">
        <f t="shared" si="121"/>
        <v>5694.5550000000003</v>
      </c>
      <c r="Y93" s="21">
        <f t="shared" si="121"/>
        <v>0</v>
      </c>
      <c r="Z93" s="21">
        <f t="shared" si="121"/>
        <v>0</v>
      </c>
      <c r="AA93" s="21">
        <f t="shared" si="121"/>
        <v>0</v>
      </c>
      <c r="AB93" s="21">
        <f t="shared" si="121"/>
        <v>0</v>
      </c>
      <c r="AC93" s="21">
        <f t="shared" si="121"/>
        <v>0</v>
      </c>
      <c r="AD93" s="21">
        <f t="shared" si="121"/>
        <v>0</v>
      </c>
      <c r="AE93" s="21">
        <f t="shared" si="121"/>
        <v>0</v>
      </c>
      <c r="AF93" s="21">
        <f t="shared" si="121"/>
        <v>3689.2579999999998</v>
      </c>
      <c r="AG93" s="21">
        <f t="shared" si="121"/>
        <v>0</v>
      </c>
      <c r="AH93" s="22"/>
    </row>
    <row r="94" spans="1:35" s="1" customFormat="1" ht="48" customHeight="1" x14ac:dyDescent="0.25">
      <c r="A94" s="66"/>
      <c r="B94" s="71"/>
      <c r="C94" s="24" t="s">
        <v>31</v>
      </c>
      <c r="D94" s="25">
        <f>SUM(J94,L94,N94,P94,R94,T94,V94,X94,Z94,AB94,AD94,AF94)</f>
        <v>9383.8130000000001</v>
      </c>
      <c r="E94" s="25">
        <f>J94</f>
        <v>0</v>
      </c>
      <c r="F94" s="25">
        <f>G94</f>
        <v>0</v>
      </c>
      <c r="G94" s="25">
        <f>SUM(K94,M94,O94,Q94,S94,U94,W94,Y94,AA94,AC94,AE94,AG94)</f>
        <v>0</v>
      </c>
      <c r="H94" s="25">
        <f t="shared" si="114"/>
        <v>0</v>
      </c>
      <c r="I94" s="25">
        <f t="shared" si="115"/>
        <v>0</v>
      </c>
      <c r="J94" s="39">
        <v>0</v>
      </c>
      <c r="K94" s="39">
        <v>0</v>
      </c>
      <c r="L94" s="39">
        <v>0</v>
      </c>
      <c r="M94" s="39">
        <v>0</v>
      </c>
      <c r="N94" s="39">
        <v>0</v>
      </c>
      <c r="O94" s="39">
        <v>0</v>
      </c>
      <c r="P94" s="39">
        <v>0</v>
      </c>
      <c r="Q94" s="39">
        <v>0</v>
      </c>
      <c r="R94" s="39">
        <v>0</v>
      </c>
      <c r="S94" s="39">
        <v>0</v>
      </c>
      <c r="T94" s="39">
        <v>0</v>
      </c>
      <c r="U94" s="39">
        <v>0</v>
      </c>
      <c r="V94" s="39">
        <v>0</v>
      </c>
      <c r="W94" s="39">
        <v>0</v>
      </c>
      <c r="X94" s="39">
        <v>5694.5550000000003</v>
      </c>
      <c r="Y94" s="39">
        <v>0</v>
      </c>
      <c r="Z94" s="39">
        <v>0</v>
      </c>
      <c r="AA94" s="39">
        <v>0</v>
      </c>
      <c r="AB94" s="39">
        <v>0</v>
      </c>
      <c r="AC94" s="39">
        <v>0</v>
      </c>
      <c r="AD94" s="39">
        <v>0</v>
      </c>
      <c r="AE94" s="39">
        <v>0</v>
      </c>
      <c r="AF94" s="39">
        <v>3689.2579999999998</v>
      </c>
      <c r="AG94" s="39">
        <v>0</v>
      </c>
      <c r="AH94" s="26"/>
    </row>
    <row r="95" spans="1:35" s="1" customFormat="1" ht="33" customHeight="1" x14ac:dyDescent="0.25">
      <c r="A95" s="58"/>
      <c r="B95" s="62" t="s">
        <v>70</v>
      </c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4"/>
      <c r="AH95" s="26"/>
    </row>
    <row r="96" spans="1:35" s="56" customFormat="1" ht="45.75" customHeight="1" x14ac:dyDescent="0.25">
      <c r="A96" s="65" t="s">
        <v>71</v>
      </c>
      <c r="B96" s="67" t="s">
        <v>72</v>
      </c>
      <c r="C96" s="19" t="s">
        <v>28</v>
      </c>
      <c r="D96" s="20">
        <f>D97</f>
        <v>51172.499999999993</v>
      </c>
      <c r="E96" s="20">
        <f t="shared" ref="E96:G96" si="122">E97</f>
        <v>5251.0879999999997</v>
      </c>
      <c r="F96" s="20">
        <f t="shared" si="122"/>
        <v>4538.9799999999996</v>
      </c>
      <c r="G96" s="20">
        <f t="shared" si="122"/>
        <v>4538.9799999999996</v>
      </c>
      <c r="H96" s="20">
        <f t="shared" ref="H96:H101" si="123">IFERROR(G96/D96*100,0)</f>
        <v>8.8699594508769373</v>
      </c>
      <c r="I96" s="20">
        <f t="shared" ref="I96:I101" si="124">IFERROR(G96/E96*100,0)</f>
        <v>86.438848482447824</v>
      </c>
      <c r="J96" s="21">
        <f t="shared" ref="J96:AG96" si="125">SUM(J97:J97)</f>
        <v>5251.0879999999997</v>
      </c>
      <c r="K96" s="21">
        <f t="shared" si="125"/>
        <v>4538.9799999999996</v>
      </c>
      <c r="L96" s="21">
        <f t="shared" si="125"/>
        <v>4578</v>
      </c>
      <c r="M96" s="21">
        <f t="shared" si="125"/>
        <v>0</v>
      </c>
      <c r="N96" s="21">
        <f t="shared" si="125"/>
        <v>3906</v>
      </c>
      <c r="O96" s="21">
        <f t="shared" si="125"/>
        <v>0</v>
      </c>
      <c r="P96" s="21">
        <f t="shared" si="125"/>
        <v>3778.1</v>
      </c>
      <c r="Q96" s="21">
        <f t="shared" si="125"/>
        <v>0</v>
      </c>
      <c r="R96" s="21">
        <f t="shared" si="125"/>
        <v>8618</v>
      </c>
      <c r="S96" s="21">
        <f t="shared" si="125"/>
        <v>0</v>
      </c>
      <c r="T96" s="21">
        <f t="shared" si="125"/>
        <v>7014</v>
      </c>
      <c r="U96" s="21">
        <f t="shared" si="125"/>
        <v>0</v>
      </c>
      <c r="V96" s="21">
        <f t="shared" si="125"/>
        <v>3144</v>
      </c>
      <c r="W96" s="21">
        <f t="shared" si="125"/>
        <v>0</v>
      </c>
      <c r="X96" s="21">
        <f t="shared" si="125"/>
        <v>2906</v>
      </c>
      <c r="Y96" s="21">
        <f t="shared" si="125"/>
        <v>0</v>
      </c>
      <c r="Z96" s="21">
        <f t="shared" si="125"/>
        <v>3916</v>
      </c>
      <c r="AA96" s="21">
        <f t="shared" si="125"/>
        <v>0</v>
      </c>
      <c r="AB96" s="21">
        <f t="shared" si="125"/>
        <v>3315</v>
      </c>
      <c r="AC96" s="21">
        <f t="shared" si="125"/>
        <v>0</v>
      </c>
      <c r="AD96" s="21">
        <f t="shared" si="125"/>
        <v>3112.4520000000002</v>
      </c>
      <c r="AE96" s="21">
        <f t="shared" si="125"/>
        <v>0</v>
      </c>
      <c r="AF96" s="21">
        <f t="shared" si="125"/>
        <v>1633.86</v>
      </c>
      <c r="AG96" s="21">
        <f t="shared" si="125"/>
        <v>0</v>
      </c>
      <c r="AH96" s="22"/>
      <c r="AI96" s="55"/>
    </row>
    <row r="97" spans="1:35" s="57" customFormat="1" ht="78" customHeight="1" x14ac:dyDescent="0.25">
      <c r="A97" s="66"/>
      <c r="B97" s="68"/>
      <c r="C97" s="24" t="s">
        <v>31</v>
      </c>
      <c r="D97" s="25">
        <f>SUM(J97,L97,N97,P97,R97,T97,V97,X97,Z97,AB97,AD97,AF97)</f>
        <v>51172.499999999993</v>
      </c>
      <c r="E97" s="25">
        <f>J97</f>
        <v>5251.0879999999997</v>
      </c>
      <c r="F97" s="25">
        <f>G97</f>
        <v>4538.9799999999996</v>
      </c>
      <c r="G97" s="25">
        <f>SUM(K97,M97,O97,Q97,S97,U97,W97,Y97,AA97,AC97,AE97,AG97)</f>
        <v>4538.9799999999996</v>
      </c>
      <c r="H97" s="25">
        <f t="shared" si="123"/>
        <v>8.8699594508769373</v>
      </c>
      <c r="I97" s="25">
        <f t="shared" si="124"/>
        <v>86.438848482447824</v>
      </c>
      <c r="J97" s="39">
        <f>J99+J101</f>
        <v>5251.0879999999997</v>
      </c>
      <c r="K97" s="39">
        <f t="shared" ref="K97:AG97" si="126">K99+K101</f>
        <v>4538.9799999999996</v>
      </c>
      <c r="L97" s="39">
        <f t="shared" si="126"/>
        <v>4578</v>
      </c>
      <c r="M97" s="39">
        <f t="shared" si="126"/>
        <v>0</v>
      </c>
      <c r="N97" s="39">
        <f t="shared" si="126"/>
        <v>3906</v>
      </c>
      <c r="O97" s="39">
        <f t="shared" si="126"/>
        <v>0</v>
      </c>
      <c r="P97" s="39">
        <f t="shared" si="126"/>
        <v>3778.1</v>
      </c>
      <c r="Q97" s="39">
        <f t="shared" si="126"/>
        <v>0</v>
      </c>
      <c r="R97" s="39">
        <f t="shared" si="126"/>
        <v>8618</v>
      </c>
      <c r="S97" s="39">
        <f t="shared" si="126"/>
        <v>0</v>
      </c>
      <c r="T97" s="39">
        <f t="shared" si="126"/>
        <v>7014</v>
      </c>
      <c r="U97" s="39">
        <f t="shared" si="126"/>
        <v>0</v>
      </c>
      <c r="V97" s="39">
        <f t="shared" si="126"/>
        <v>3144</v>
      </c>
      <c r="W97" s="39">
        <f t="shared" si="126"/>
        <v>0</v>
      </c>
      <c r="X97" s="39">
        <f t="shared" si="126"/>
        <v>2906</v>
      </c>
      <c r="Y97" s="39">
        <f t="shared" si="126"/>
        <v>0</v>
      </c>
      <c r="Z97" s="39">
        <f t="shared" si="126"/>
        <v>3916</v>
      </c>
      <c r="AA97" s="39">
        <f t="shared" si="126"/>
        <v>0</v>
      </c>
      <c r="AB97" s="39">
        <f t="shared" si="126"/>
        <v>3315</v>
      </c>
      <c r="AC97" s="39">
        <f t="shared" si="126"/>
        <v>0</v>
      </c>
      <c r="AD97" s="39">
        <f t="shared" si="126"/>
        <v>3112.4520000000002</v>
      </c>
      <c r="AE97" s="39">
        <f t="shared" si="126"/>
        <v>0</v>
      </c>
      <c r="AF97" s="39">
        <f t="shared" si="126"/>
        <v>1633.86</v>
      </c>
      <c r="AG97" s="39">
        <f t="shared" si="126"/>
        <v>0</v>
      </c>
      <c r="AH97" s="26"/>
      <c r="AI97" s="55"/>
    </row>
    <row r="98" spans="1:35" s="1" customFormat="1" ht="60" customHeight="1" x14ac:dyDescent="0.25">
      <c r="A98" s="65"/>
      <c r="B98" s="69" t="s">
        <v>73</v>
      </c>
      <c r="C98" s="19" t="s">
        <v>28</v>
      </c>
      <c r="D98" s="20">
        <f>D99</f>
        <v>51072.499999999993</v>
      </c>
      <c r="E98" s="20">
        <f t="shared" ref="E98:G98" si="127">E99</f>
        <v>5251.0879999999997</v>
      </c>
      <c r="F98" s="20">
        <f t="shared" si="127"/>
        <v>4538.9799999999996</v>
      </c>
      <c r="G98" s="20">
        <f t="shared" si="127"/>
        <v>4538.9799999999996</v>
      </c>
      <c r="H98" s="20">
        <f t="shared" si="123"/>
        <v>8.8873268392970779</v>
      </c>
      <c r="I98" s="20">
        <f t="shared" si="124"/>
        <v>86.438848482447824</v>
      </c>
      <c r="J98" s="21">
        <f t="shared" ref="J98:AG98" si="128">SUM(J99:J99)</f>
        <v>5251.0879999999997</v>
      </c>
      <c r="K98" s="21">
        <f t="shared" si="128"/>
        <v>4538.9799999999996</v>
      </c>
      <c r="L98" s="21">
        <f t="shared" si="128"/>
        <v>4578</v>
      </c>
      <c r="M98" s="21">
        <f t="shared" si="128"/>
        <v>0</v>
      </c>
      <c r="N98" s="21">
        <f t="shared" si="128"/>
        <v>3906</v>
      </c>
      <c r="O98" s="21">
        <f t="shared" si="128"/>
        <v>0</v>
      </c>
      <c r="P98" s="21">
        <f t="shared" si="128"/>
        <v>3778.1</v>
      </c>
      <c r="Q98" s="21">
        <f t="shared" si="128"/>
        <v>0</v>
      </c>
      <c r="R98" s="21">
        <f t="shared" si="128"/>
        <v>8618</v>
      </c>
      <c r="S98" s="21">
        <f t="shared" si="128"/>
        <v>0</v>
      </c>
      <c r="T98" s="21">
        <f t="shared" si="128"/>
        <v>7014</v>
      </c>
      <c r="U98" s="21">
        <f t="shared" si="128"/>
        <v>0</v>
      </c>
      <c r="V98" s="21">
        <f t="shared" si="128"/>
        <v>3144</v>
      </c>
      <c r="W98" s="21">
        <f t="shared" si="128"/>
        <v>0</v>
      </c>
      <c r="X98" s="21">
        <f t="shared" si="128"/>
        <v>2806</v>
      </c>
      <c r="Y98" s="21">
        <f t="shared" si="128"/>
        <v>0</v>
      </c>
      <c r="Z98" s="21">
        <f t="shared" si="128"/>
        <v>3916</v>
      </c>
      <c r="AA98" s="21">
        <f t="shared" si="128"/>
        <v>0</v>
      </c>
      <c r="AB98" s="21">
        <f t="shared" si="128"/>
        <v>3315</v>
      </c>
      <c r="AC98" s="21">
        <f t="shared" si="128"/>
        <v>0</v>
      </c>
      <c r="AD98" s="21">
        <f t="shared" si="128"/>
        <v>3112.4520000000002</v>
      </c>
      <c r="AE98" s="21">
        <f t="shared" si="128"/>
        <v>0</v>
      </c>
      <c r="AF98" s="21">
        <f t="shared" si="128"/>
        <v>1633.86</v>
      </c>
      <c r="AG98" s="21">
        <f t="shared" si="128"/>
        <v>0</v>
      </c>
      <c r="AH98" s="22"/>
    </row>
    <row r="99" spans="1:35" s="1" customFormat="1" ht="62.25" customHeight="1" x14ac:dyDescent="0.25">
      <c r="A99" s="66"/>
      <c r="B99" s="70"/>
      <c r="C99" s="24" t="s">
        <v>31</v>
      </c>
      <c r="D99" s="25">
        <f>SUM(J99,L99,N99,P99,R99,T99,V99,X99,Z99,AB99,AD99,AF99)</f>
        <v>51072.499999999993</v>
      </c>
      <c r="E99" s="25">
        <f>J99</f>
        <v>5251.0879999999997</v>
      </c>
      <c r="F99" s="25">
        <f>G99</f>
        <v>4538.9799999999996</v>
      </c>
      <c r="G99" s="25">
        <f>SUM(K99,M99,O99,Q99,S99,U99,W99,Y99,AA99,AC99,AE99,AG99)</f>
        <v>4538.9799999999996</v>
      </c>
      <c r="H99" s="25">
        <f t="shared" si="123"/>
        <v>8.8873268392970779</v>
      </c>
      <c r="I99" s="25">
        <f t="shared" si="124"/>
        <v>86.438848482447824</v>
      </c>
      <c r="J99" s="39">
        <v>5251.0879999999997</v>
      </c>
      <c r="K99" s="39">
        <v>4538.9799999999996</v>
      </c>
      <c r="L99" s="39">
        <v>4578</v>
      </c>
      <c r="M99" s="39">
        <v>0</v>
      </c>
      <c r="N99" s="39">
        <v>3906</v>
      </c>
      <c r="O99" s="39">
        <v>0</v>
      </c>
      <c r="P99" s="39">
        <v>3778.1</v>
      </c>
      <c r="Q99" s="39">
        <v>0</v>
      </c>
      <c r="R99" s="39">
        <v>8618</v>
      </c>
      <c r="S99" s="39">
        <v>0</v>
      </c>
      <c r="T99" s="39">
        <v>7014</v>
      </c>
      <c r="U99" s="39">
        <v>0</v>
      </c>
      <c r="V99" s="39">
        <v>3144</v>
      </c>
      <c r="W99" s="39">
        <v>0</v>
      </c>
      <c r="X99" s="39">
        <v>2806</v>
      </c>
      <c r="Y99" s="39">
        <v>0</v>
      </c>
      <c r="Z99" s="39">
        <v>3916</v>
      </c>
      <c r="AA99" s="39">
        <v>0</v>
      </c>
      <c r="AB99" s="39">
        <v>3315</v>
      </c>
      <c r="AC99" s="39">
        <v>0</v>
      </c>
      <c r="AD99" s="39">
        <v>3112.4520000000002</v>
      </c>
      <c r="AE99" s="39">
        <v>0</v>
      </c>
      <c r="AF99" s="39">
        <v>1633.86</v>
      </c>
      <c r="AG99" s="39">
        <v>0</v>
      </c>
      <c r="AH99" s="26"/>
    </row>
    <row r="100" spans="1:35" s="1" customFormat="1" ht="23.25" customHeight="1" x14ac:dyDescent="0.25">
      <c r="A100" s="65"/>
      <c r="B100" s="71" t="s">
        <v>74</v>
      </c>
      <c r="C100" s="19" t="s">
        <v>28</v>
      </c>
      <c r="D100" s="20">
        <f>D101</f>
        <v>100</v>
      </c>
      <c r="E100" s="20">
        <f t="shared" ref="E100:G100" si="129">E101</f>
        <v>0</v>
      </c>
      <c r="F100" s="20">
        <f t="shared" si="129"/>
        <v>0</v>
      </c>
      <c r="G100" s="20">
        <f t="shared" si="129"/>
        <v>0</v>
      </c>
      <c r="H100" s="20">
        <f t="shared" si="123"/>
        <v>0</v>
      </c>
      <c r="I100" s="20">
        <f t="shared" si="124"/>
        <v>0</v>
      </c>
      <c r="J100" s="21">
        <f t="shared" ref="J100:AG100" si="130">SUM(J101:J101)</f>
        <v>0</v>
      </c>
      <c r="K100" s="21">
        <f t="shared" si="130"/>
        <v>0</v>
      </c>
      <c r="L100" s="21">
        <f t="shared" si="130"/>
        <v>0</v>
      </c>
      <c r="M100" s="21">
        <f t="shared" si="130"/>
        <v>0</v>
      </c>
      <c r="N100" s="21">
        <f t="shared" si="130"/>
        <v>0</v>
      </c>
      <c r="O100" s="21">
        <f t="shared" si="130"/>
        <v>0</v>
      </c>
      <c r="P100" s="21">
        <f t="shared" si="130"/>
        <v>0</v>
      </c>
      <c r="Q100" s="21">
        <f t="shared" si="130"/>
        <v>0</v>
      </c>
      <c r="R100" s="21">
        <f t="shared" si="130"/>
        <v>0</v>
      </c>
      <c r="S100" s="21">
        <f t="shared" si="130"/>
        <v>0</v>
      </c>
      <c r="T100" s="21">
        <f t="shared" si="130"/>
        <v>0</v>
      </c>
      <c r="U100" s="21">
        <f t="shared" si="130"/>
        <v>0</v>
      </c>
      <c r="V100" s="21">
        <f t="shared" si="130"/>
        <v>0</v>
      </c>
      <c r="W100" s="21">
        <f t="shared" si="130"/>
        <v>0</v>
      </c>
      <c r="X100" s="21">
        <f t="shared" si="130"/>
        <v>100</v>
      </c>
      <c r="Y100" s="21">
        <f t="shared" si="130"/>
        <v>0</v>
      </c>
      <c r="Z100" s="21">
        <f t="shared" si="130"/>
        <v>0</v>
      </c>
      <c r="AA100" s="21">
        <f t="shared" si="130"/>
        <v>0</v>
      </c>
      <c r="AB100" s="21">
        <f t="shared" si="130"/>
        <v>0</v>
      </c>
      <c r="AC100" s="21">
        <f t="shared" si="130"/>
        <v>0</v>
      </c>
      <c r="AD100" s="21">
        <f t="shared" si="130"/>
        <v>0</v>
      </c>
      <c r="AE100" s="21">
        <f t="shared" si="130"/>
        <v>0</v>
      </c>
      <c r="AF100" s="21">
        <f t="shared" si="130"/>
        <v>0</v>
      </c>
      <c r="AG100" s="21">
        <f t="shared" si="130"/>
        <v>0</v>
      </c>
      <c r="AH100" s="22"/>
    </row>
    <row r="101" spans="1:35" s="1" customFormat="1" ht="42" customHeight="1" x14ac:dyDescent="0.25">
      <c r="A101" s="66"/>
      <c r="B101" s="71"/>
      <c r="C101" s="24" t="s">
        <v>31</v>
      </c>
      <c r="D101" s="25">
        <f>SUM(J101,L101,N101,P101,R101,T101,V101,X101,Z101,AB101,AD101,AF101)</f>
        <v>100</v>
      </c>
      <c r="E101" s="25">
        <f>J101</f>
        <v>0</v>
      </c>
      <c r="F101" s="25">
        <f>G101</f>
        <v>0</v>
      </c>
      <c r="G101" s="25">
        <f>SUM(K101,M101,O101,Q101,S101,U101,W101,Y101,AA101,AC101,AE101,AG101)</f>
        <v>0</v>
      </c>
      <c r="H101" s="25">
        <f t="shared" si="123"/>
        <v>0</v>
      </c>
      <c r="I101" s="25">
        <f t="shared" si="124"/>
        <v>0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  <c r="T101" s="39">
        <v>0</v>
      </c>
      <c r="U101" s="39">
        <v>0</v>
      </c>
      <c r="V101" s="39">
        <v>0</v>
      </c>
      <c r="W101" s="39">
        <v>0</v>
      </c>
      <c r="X101" s="39">
        <v>100</v>
      </c>
      <c r="Y101" s="39">
        <v>0</v>
      </c>
      <c r="Z101" s="39">
        <v>0</v>
      </c>
      <c r="AA101" s="39">
        <v>0</v>
      </c>
      <c r="AB101" s="39">
        <v>0</v>
      </c>
      <c r="AC101" s="39">
        <v>0</v>
      </c>
      <c r="AD101" s="39">
        <v>0</v>
      </c>
      <c r="AE101" s="39">
        <v>0</v>
      </c>
      <c r="AF101" s="39">
        <v>0</v>
      </c>
      <c r="AG101" s="39">
        <v>0</v>
      </c>
      <c r="AH101" s="26"/>
    </row>
  </sheetData>
  <mergeCells count="85">
    <mergeCell ref="R4:S5"/>
    <mergeCell ref="T4:U5"/>
    <mergeCell ref="C2:S2"/>
    <mergeCell ref="C3:S3"/>
    <mergeCell ref="A4:A6"/>
    <mergeCell ref="B4:B6"/>
    <mergeCell ref="C4:C6"/>
    <mergeCell ref="D4:D5"/>
    <mergeCell ref="E4:E5"/>
    <mergeCell ref="F4:F5"/>
    <mergeCell ref="G4:G5"/>
    <mergeCell ref="H4:I5"/>
    <mergeCell ref="AH4:AH6"/>
    <mergeCell ref="A8:A12"/>
    <mergeCell ref="B8:B12"/>
    <mergeCell ref="B13:AG13"/>
    <mergeCell ref="A14:A17"/>
    <mergeCell ref="B14:B17"/>
    <mergeCell ref="V4:W5"/>
    <mergeCell ref="X4:Y5"/>
    <mergeCell ref="Z4:AA5"/>
    <mergeCell ref="AB4:AC5"/>
    <mergeCell ref="AD4:AE5"/>
    <mergeCell ref="AF4:AG5"/>
    <mergeCell ref="J4:K5"/>
    <mergeCell ref="L4:M5"/>
    <mergeCell ref="N4:O5"/>
    <mergeCell ref="P4:Q5"/>
    <mergeCell ref="A18:A21"/>
    <mergeCell ref="B18:B21"/>
    <mergeCell ref="A22:A25"/>
    <mergeCell ref="B22:B25"/>
    <mergeCell ref="A26:A28"/>
    <mergeCell ref="B26:B28"/>
    <mergeCell ref="A29:A31"/>
    <mergeCell ref="B29:B31"/>
    <mergeCell ref="A32:A36"/>
    <mergeCell ref="B32:B36"/>
    <mergeCell ref="A37:A40"/>
    <mergeCell ref="B37:B40"/>
    <mergeCell ref="B59:B60"/>
    <mergeCell ref="A41:A43"/>
    <mergeCell ref="B41:B43"/>
    <mergeCell ref="B44:B45"/>
    <mergeCell ref="B46:B47"/>
    <mergeCell ref="A48:A50"/>
    <mergeCell ref="B48:B50"/>
    <mergeCell ref="B51:B52"/>
    <mergeCell ref="A53:A55"/>
    <mergeCell ref="B53:B55"/>
    <mergeCell ref="A56:A58"/>
    <mergeCell ref="B56:B58"/>
    <mergeCell ref="A80:A81"/>
    <mergeCell ref="B80:B81"/>
    <mergeCell ref="B61:B62"/>
    <mergeCell ref="A63:A66"/>
    <mergeCell ref="B63:B66"/>
    <mergeCell ref="B67:AG67"/>
    <mergeCell ref="A68:A71"/>
    <mergeCell ref="B68:B71"/>
    <mergeCell ref="B72:B75"/>
    <mergeCell ref="A76:A77"/>
    <mergeCell ref="B76:B77"/>
    <mergeCell ref="A78:A79"/>
    <mergeCell ref="B78:B79"/>
    <mergeCell ref="A82:A83"/>
    <mergeCell ref="B82:B83"/>
    <mergeCell ref="A84:A85"/>
    <mergeCell ref="B84:B85"/>
    <mergeCell ref="A86:A87"/>
    <mergeCell ref="B86:B87"/>
    <mergeCell ref="A100:A101"/>
    <mergeCell ref="B100:B101"/>
    <mergeCell ref="B88:AG88"/>
    <mergeCell ref="A89:A90"/>
    <mergeCell ref="B89:B90"/>
    <mergeCell ref="A91:A92"/>
    <mergeCell ref="B91:B92"/>
    <mergeCell ref="A93:A94"/>
    <mergeCell ref="B93:B94"/>
    <mergeCell ref="B95:AG95"/>
    <mergeCell ref="A96:A97"/>
    <mergeCell ref="B96:B97"/>
    <mergeCell ref="A98:A99"/>
    <mergeCell ref="B98:B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2025-05-16T05:09:46Z</dcterms:modified>
</cp:coreProperties>
</file>