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77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F59" i="1"/>
  <c r="F58" i="1" s="1"/>
  <c r="E59" i="1"/>
  <c r="D59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N58" i="1"/>
  <c r="M58" i="1"/>
  <c r="L58" i="1"/>
  <c r="K58" i="1"/>
  <c r="J58" i="1"/>
  <c r="H58" i="1"/>
  <c r="G58" i="1"/>
  <c r="I58" i="1" s="1"/>
  <c r="E58" i="1"/>
  <c r="D58" i="1"/>
  <c r="I57" i="1"/>
  <c r="G57" i="1"/>
  <c r="H57" i="1" s="1"/>
  <c r="F57" i="1"/>
  <c r="E57" i="1"/>
  <c r="E56" i="1" s="1"/>
  <c r="D57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J56" i="1"/>
  <c r="G56" i="1"/>
  <c r="F56" i="1"/>
  <c r="D56" i="1"/>
  <c r="I55" i="1"/>
  <c r="H55" i="1"/>
  <c r="G55" i="1"/>
  <c r="F55" i="1" s="1"/>
  <c r="E55" i="1"/>
  <c r="E54" i="1" s="1"/>
  <c r="D55" i="1"/>
  <c r="D54" i="1" s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G54" i="1"/>
  <c r="F54" i="1"/>
  <c r="AG53" i="1"/>
  <c r="AG52" i="1" s="1"/>
  <c r="AF53" i="1"/>
  <c r="AF52" i="1" s="1"/>
  <c r="AE53" i="1"/>
  <c r="AD53" i="1"/>
  <c r="AC53" i="1"/>
  <c r="AC52" i="1" s="1"/>
  <c r="AB53" i="1"/>
  <c r="AB52" i="1" s="1"/>
  <c r="AA53" i="1"/>
  <c r="Z53" i="1"/>
  <c r="Y53" i="1"/>
  <c r="Y52" i="1" s="1"/>
  <c r="X53" i="1"/>
  <c r="X52" i="1" s="1"/>
  <c r="W53" i="1"/>
  <c r="V53" i="1"/>
  <c r="U53" i="1"/>
  <c r="U52" i="1" s="1"/>
  <c r="T53" i="1"/>
  <c r="T52" i="1" s="1"/>
  <c r="S53" i="1"/>
  <c r="R53" i="1"/>
  <c r="Q53" i="1"/>
  <c r="Q52" i="1" s="1"/>
  <c r="P53" i="1"/>
  <c r="P52" i="1" s="1"/>
  <c r="O53" i="1"/>
  <c r="N53" i="1"/>
  <c r="M53" i="1"/>
  <c r="L53" i="1"/>
  <c r="L52" i="1" s="1"/>
  <c r="K53" i="1"/>
  <c r="J53" i="1"/>
  <c r="E53" i="1"/>
  <c r="E52" i="1" s="1"/>
  <c r="AE52" i="1"/>
  <c r="AD52" i="1"/>
  <c r="AA52" i="1"/>
  <c r="Z52" i="1"/>
  <c r="W52" i="1"/>
  <c r="V52" i="1"/>
  <c r="S52" i="1"/>
  <c r="R52" i="1"/>
  <c r="O52" i="1"/>
  <c r="N52" i="1"/>
  <c r="K52" i="1"/>
  <c r="J52" i="1"/>
  <c r="I50" i="1"/>
  <c r="G50" i="1"/>
  <c r="F50" i="1" s="1"/>
  <c r="E50" i="1"/>
  <c r="E49" i="1" s="1"/>
  <c r="D50" i="1"/>
  <c r="D49" i="1" s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G49" i="1"/>
  <c r="F49" i="1"/>
  <c r="I48" i="1"/>
  <c r="H48" i="1"/>
  <c r="G48" i="1"/>
  <c r="F48" i="1" s="1"/>
  <c r="E48" i="1"/>
  <c r="E47" i="1" s="1"/>
  <c r="D48" i="1"/>
  <c r="D47" i="1" s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G47" i="1"/>
  <c r="F47" i="1"/>
  <c r="AG46" i="1"/>
  <c r="AG45" i="1" s="1"/>
  <c r="AF46" i="1"/>
  <c r="AF45" i="1" s="1"/>
  <c r="AE46" i="1"/>
  <c r="AD46" i="1"/>
  <c r="AC46" i="1"/>
  <c r="AC45" i="1" s="1"/>
  <c r="AB46" i="1"/>
  <c r="AB45" i="1" s="1"/>
  <c r="AA46" i="1"/>
  <c r="Z46" i="1"/>
  <c r="Y46" i="1"/>
  <c r="Y45" i="1" s="1"/>
  <c r="X46" i="1"/>
  <c r="X45" i="1" s="1"/>
  <c r="W46" i="1"/>
  <c r="V46" i="1"/>
  <c r="U46" i="1"/>
  <c r="U45" i="1" s="1"/>
  <c r="T46" i="1"/>
  <c r="T45" i="1" s="1"/>
  <c r="S46" i="1"/>
  <c r="R46" i="1"/>
  <c r="Q46" i="1"/>
  <c r="Q45" i="1" s="1"/>
  <c r="P46" i="1"/>
  <c r="P45" i="1" s="1"/>
  <c r="O46" i="1"/>
  <c r="N46" i="1"/>
  <c r="M46" i="1"/>
  <c r="L46" i="1"/>
  <c r="L45" i="1" s="1"/>
  <c r="K46" i="1"/>
  <c r="J46" i="1"/>
  <c r="E46" i="1"/>
  <c r="E45" i="1" s="1"/>
  <c r="AE45" i="1"/>
  <c r="AD45" i="1"/>
  <c r="AA45" i="1"/>
  <c r="Z45" i="1"/>
  <c r="W45" i="1"/>
  <c r="V45" i="1"/>
  <c r="S45" i="1"/>
  <c r="R45" i="1"/>
  <c r="O45" i="1"/>
  <c r="N45" i="1"/>
  <c r="K45" i="1"/>
  <c r="J45" i="1"/>
  <c r="I44" i="1"/>
  <c r="H44" i="1"/>
  <c r="G44" i="1"/>
  <c r="F44" i="1" s="1"/>
  <c r="E44" i="1"/>
  <c r="I43" i="1"/>
  <c r="G43" i="1"/>
  <c r="H43" i="1" s="1"/>
  <c r="F43" i="1"/>
  <c r="E43" i="1"/>
  <c r="D43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G42" i="1"/>
  <c r="D42" i="1"/>
  <c r="I41" i="1"/>
  <c r="G41" i="1"/>
  <c r="H41" i="1" s="1"/>
  <c r="F41" i="1"/>
  <c r="F40" i="1" s="1"/>
  <c r="E41" i="1"/>
  <c r="E40" i="1" s="1"/>
  <c r="D41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J40" i="1"/>
  <c r="G40" i="1"/>
  <c r="D40" i="1"/>
  <c r="I39" i="1"/>
  <c r="H39" i="1"/>
  <c r="G39" i="1"/>
  <c r="F39" i="1" s="1"/>
  <c r="E39" i="1"/>
  <c r="E38" i="1" s="1"/>
  <c r="D39" i="1"/>
  <c r="D38" i="1" s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G38" i="1"/>
  <c r="I37" i="1"/>
  <c r="H37" i="1"/>
  <c r="G37" i="1"/>
  <c r="F37" i="1" s="1"/>
  <c r="E37" i="1"/>
  <c r="E36" i="1" s="1"/>
  <c r="D37" i="1"/>
  <c r="D36" i="1" s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G36" i="1"/>
  <c r="F36" i="1"/>
  <c r="H35" i="1"/>
  <c r="G35" i="1"/>
  <c r="F35" i="1" s="1"/>
  <c r="E35" i="1"/>
  <c r="E34" i="1" s="1"/>
  <c r="D35" i="1"/>
  <c r="D34" i="1" s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G34" i="1"/>
  <c r="F34" i="1"/>
  <c r="AG33" i="1"/>
  <c r="AG28" i="1" s="1"/>
  <c r="AG27" i="1" s="1"/>
  <c r="AF33" i="1"/>
  <c r="AE33" i="1"/>
  <c r="AD33" i="1"/>
  <c r="AC33" i="1"/>
  <c r="AC32" i="1" s="1"/>
  <c r="AB33" i="1"/>
  <c r="AA33" i="1"/>
  <c r="Z33" i="1"/>
  <c r="Y33" i="1"/>
  <c r="Y28" i="1" s="1"/>
  <c r="Y27" i="1" s="1"/>
  <c r="X33" i="1"/>
  <c r="W33" i="1"/>
  <c r="V33" i="1"/>
  <c r="U33" i="1"/>
  <c r="U28" i="1" s="1"/>
  <c r="U27" i="1" s="1"/>
  <c r="T33" i="1"/>
  <c r="S33" i="1"/>
  <c r="R33" i="1"/>
  <c r="Q33" i="1"/>
  <c r="Q28" i="1" s="1"/>
  <c r="Q27" i="1" s="1"/>
  <c r="P33" i="1"/>
  <c r="O33" i="1"/>
  <c r="N33" i="1"/>
  <c r="M33" i="1"/>
  <c r="M32" i="1" s="1"/>
  <c r="L33" i="1"/>
  <c r="J33" i="1"/>
  <c r="E33" i="1" s="1"/>
  <c r="G33" i="1"/>
  <c r="D33" i="1"/>
  <c r="D32" i="1" s="1"/>
  <c r="AE32" i="1"/>
  <c r="AD32" i="1"/>
  <c r="AA32" i="1"/>
  <c r="Z32" i="1"/>
  <c r="Y32" i="1"/>
  <c r="W32" i="1"/>
  <c r="V32" i="1"/>
  <c r="S32" i="1"/>
  <c r="R32" i="1"/>
  <c r="O32" i="1"/>
  <c r="N32" i="1"/>
  <c r="K32" i="1"/>
  <c r="J32" i="1"/>
  <c r="E32" i="1"/>
  <c r="G31" i="1"/>
  <c r="E31" i="1"/>
  <c r="D31" i="1"/>
  <c r="D30" i="1" s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E30" i="1"/>
  <c r="AG29" i="1"/>
  <c r="AF29" i="1"/>
  <c r="AF10" i="1" s="1"/>
  <c r="AE29" i="1"/>
  <c r="AE10" i="1" s="1"/>
  <c r="AD29" i="1"/>
  <c r="AC29" i="1"/>
  <c r="AB29" i="1"/>
  <c r="AB10" i="1" s="1"/>
  <c r="AA29" i="1"/>
  <c r="AA27" i="1" s="1"/>
  <c r="Z29" i="1"/>
  <c r="Y29" i="1"/>
  <c r="X29" i="1"/>
  <c r="X10" i="1" s="1"/>
  <c r="W29" i="1"/>
  <c r="W10" i="1" s="1"/>
  <c r="V29" i="1"/>
  <c r="U29" i="1"/>
  <c r="T29" i="1"/>
  <c r="T10" i="1" s="1"/>
  <c r="S29" i="1"/>
  <c r="S27" i="1" s="1"/>
  <c r="R29" i="1"/>
  <c r="Q29" i="1"/>
  <c r="P29" i="1"/>
  <c r="P10" i="1" s="1"/>
  <c r="O29" i="1"/>
  <c r="O10" i="1" s="1"/>
  <c r="N29" i="1"/>
  <c r="M29" i="1"/>
  <c r="L29" i="1"/>
  <c r="L10" i="1" s="1"/>
  <c r="K29" i="1"/>
  <c r="K27" i="1" s="1"/>
  <c r="J29" i="1"/>
  <c r="E29" i="1" s="1"/>
  <c r="D29" i="1"/>
  <c r="AE28" i="1"/>
  <c r="AD28" i="1"/>
  <c r="AD27" i="1" s="1"/>
  <c r="AC28" i="1"/>
  <c r="AC27" i="1" s="1"/>
  <c r="AA28" i="1"/>
  <c r="Z28" i="1"/>
  <c r="Z27" i="1" s="1"/>
  <c r="W28" i="1"/>
  <c r="V28" i="1"/>
  <c r="V27" i="1" s="1"/>
  <c r="S28" i="1"/>
  <c r="R28" i="1"/>
  <c r="R27" i="1" s="1"/>
  <c r="O28" i="1"/>
  <c r="N28" i="1"/>
  <c r="N27" i="1" s="1"/>
  <c r="M28" i="1"/>
  <c r="K28" i="1"/>
  <c r="J28" i="1"/>
  <c r="G25" i="1"/>
  <c r="H25" i="1" s="1"/>
  <c r="F25" i="1"/>
  <c r="F24" i="1" s="1"/>
  <c r="E25" i="1"/>
  <c r="E24" i="1" s="1"/>
  <c r="D25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G24" i="1"/>
  <c r="D24" i="1"/>
  <c r="G22" i="1"/>
  <c r="H22" i="1" s="1"/>
  <c r="F22" i="1"/>
  <c r="F21" i="1" s="1"/>
  <c r="E22" i="1"/>
  <c r="E21" i="1" s="1"/>
  <c r="D22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G21" i="1"/>
  <c r="D21" i="1"/>
  <c r="G19" i="1"/>
  <c r="H19" i="1" s="1"/>
  <c r="F19" i="1"/>
  <c r="F18" i="1" s="1"/>
  <c r="E19" i="1"/>
  <c r="E18" i="1" s="1"/>
  <c r="D19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G18" i="1"/>
  <c r="D18" i="1"/>
  <c r="G17" i="1"/>
  <c r="H17" i="1" s="1"/>
  <c r="F17" i="1"/>
  <c r="F16" i="1" s="1"/>
  <c r="E17" i="1"/>
  <c r="E16" i="1" s="1"/>
  <c r="D17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G16" i="1"/>
  <c r="D16" i="1"/>
  <c r="G15" i="1"/>
  <c r="H15" i="1" s="1"/>
  <c r="F15" i="1"/>
  <c r="F14" i="1" s="1"/>
  <c r="E15" i="1"/>
  <c r="I15" i="1" s="1"/>
  <c r="D15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G14" i="1"/>
  <c r="D14" i="1"/>
  <c r="AG13" i="1"/>
  <c r="AG9" i="1" s="1"/>
  <c r="AG8" i="1" s="1"/>
  <c r="AF13" i="1"/>
  <c r="AE13" i="1"/>
  <c r="AD13" i="1"/>
  <c r="AD12" i="1" s="1"/>
  <c r="AC13" i="1"/>
  <c r="AC9" i="1" s="1"/>
  <c r="AC8" i="1" s="1"/>
  <c r="AB13" i="1"/>
  <c r="AA13" i="1"/>
  <c r="Z13" i="1"/>
  <c r="Z12" i="1" s="1"/>
  <c r="Y13" i="1"/>
  <c r="Y12" i="1" s="1"/>
  <c r="X13" i="1"/>
  <c r="W13" i="1"/>
  <c r="V13" i="1"/>
  <c r="V12" i="1" s="1"/>
  <c r="U13" i="1"/>
  <c r="U9" i="1" s="1"/>
  <c r="U8" i="1" s="1"/>
  <c r="T13" i="1"/>
  <c r="S13" i="1"/>
  <c r="R13" i="1"/>
  <c r="R12" i="1" s="1"/>
  <c r="Q13" i="1"/>
  <c r="Q9" i="1" s="1"/>
  <c r="Q8" i="1" s="1"/>
  <c r="P13" i="1"/>
  <c r="O13" i="1"/>
  <c r="N13" i="1"/>
  <c r="N12" i="1" s="1"/>
  <c r="M13" i="1"/>
  <c r="M12" i="1" s="1"/>
  <c r="L13" i="1"/>
  <c r="K13" i="1"/>
  <c r="J13" i="1"/>
  <c r="D13" i="1" s="1"/>
  <c r="G13" i="1"/>
  <c r="H13" i="1" s="1"/>
  <c r="AG12" i="1"/>
  <c r="AF12" i="1"/>
  <c r="AE12" i="1"/>
  <c r="AB12" i="1"/>
  <c r="AA12" i="1"/>
  <c r="X12" i="1"/>
  <c r="W12" i="1"/>
  <c r="U12" i="1"/>
  <c r="T12" i="1"/>
  <c r="S12" i="1"/>
  <c r="Q12" i="1"/>
  <c r="P12" i="1"/>
  <c r="O12" i="1"/>
  <c r="L12" i="1"/>
  <c r="K12" i="1"/>
  <c r="G12" i="1"/>
  <c r="H12" i="1" s="1"/>
  <c r="D12" i="1"/>
  <c r="AG10" i="1"/>
  <c r="AD10" i="1"/>
  <c r="AC10" i="1"/>
  <c r="Z10" i="1"/>
  <c r="Y10" i="1"/>
  <c r="V10" i="1"/>
  <c r="U10" i="1"/>
  <c r="R10" i="1"/>
  <c r="Q10" i="1"/>
  <c r="N10" i="1"/>
  <c r="M10" i="1"/>
  <c r="J10" i="1"/>
  <c r="D10" i="1" s="1"/>
  <c r="E10" i="1"/>
  <c r="AE9" i="1"/>
  <c r="AE8" i="1" s="1"/>
  <c r="AA9" i="1"/>
  <c r="W9" i="1"/>
  <c r="W8" i="1" s="1"/>
  <c r="S9" i="1"/>
  <c r="O9" i="1"/>
  <c r="O8" i="1" s="1"/>
  <c r="K9" i="1"/>
  <c r="K8" i="1" l="1"/>
  <c r="G28" i="1"/>
  <c r="M27" i="1"/>
  <c r="F31" i="1"/>
  <c r="F30" i="1" s="1"/>
  <c r="I31" i="1"/>
  <c r="G30" i="1"/>
  <c r="F33" i="1"/>
  <c r="F32" i="1" s="1"/>
  <c r="I33" i="1"/>
  <c r="G32" i="1"/>
  <c r="H14" i="1"/>
  <c r="I16" i="1"/>
  <c r="I18" i="1"/>
  <c r="I21" i="1"/>
  <c r="I24" i="1"/>
  <c r="O27" i="1"/>
  <c r="W27" i="1"/>
  <c r="AE27" i="1"/>
  <c r="G29" i="1"/>
  <c r="H31" i="1"/>
  <c r="U32" i="1"/>
  <c r="H33" i="1"/>
  <c r="I36" i="1"/>
  <c r="H36" i="1"/>
  <c r="E42" i="1"/>
  <c r="I42" i="1" s="1"/>
  <c r="M9" i="1"/>
  <c r="Y9" i="1"/>
  <c r="Y8" i="1" s="1"/>
  <c r="K10" i="1"/>
  <c r="S10" i="1"/>
  <c r="S8" i="1" s="1"/>
  <c r="AA10" i="1"/>
  <c r="AA8" i="1" s="1"/>
  <c r="AC12" i="1"/>
  <c r="E13" i="1"/>
  <c r="E12" i="1" s="1"/>
  <c r="I12" i="1" s="1"/>
  <c r="H16" i="1"/>
  <c r="H18" i="1"/>
  <c r="H21" i="1"/>
  <c r="H24" i="1"/>
  <c r="AF27" i="1"/>
  <c r="D28" i="1"/>
  <c r="D27" i="1" s="1"/>
  <c r="J27" i="1"/>
  <c r="Q32" i="1"/>
  <c r="AG32" i="1"/>
  <c r="I34" i="1"/>
  <c r="H34" i="1"/>
  <c r="F42" i="1"/>
  <c r="G46" i="1"/>
  <c r="M45" i="1"/>
  <c r="G53" i="1"/>
  <c r="M52" i="1"/>
  <c r="I38" i="1"/>
  <c r="H38" i="1"/>
  <c r="I40" i="1"/>
  <c r="H40" i="1"/>
  <c r="I47" i="1"/>
  <c r="H47" i="1"/>
  <c r="I54" i="1"/>
  <c r="H54" i="1"/>
  <c r="I56" i="1"/>
  <c r="H56" i="1"/>
  <c r="J9" i="1"/>
  <c r="N9" i="1"/>
  <c r="N8" i="1" s="1"/>
  <c r="R9" i="1"/>
  <c r="R8" i="1" s="1"/>
  <c r="V9" i="1"/>
  <c r="V8" i="1" s="1"/>
  <c r="Z9" i="1"/>
  <c r="Z8" i="1" s="1"/>
  <c r="AD9" i="1"/>
  <c r="AD8" i="1" s="1"/>
  <c r="J12" i="1"/>
  <c r="F13" i="1"/>
  <c r="F12" i="1" s="1"/>
  <c r="E14" i="1"/>
  <c r="I14" i="1" s="1"/>
  <c r="I17" i="1"/>
  <c r="I19" i="1"/>
  <c r="I22" i="1"/>
  <c r="I25" i="1"/>
  <c r="E28" i="1"/>
  <c r="E27" i="1" s="1"/>
  <c r="L32" i="1"/>
  <c r="L28" i="1"/>
  <c r="P32" i="1"/>
  <c r="P28" i="1"/>
  <c r="P9" i="1" s="1"/>
  <c r="P8" i="1" s="1"/>
  <c r="T32" i="1"/>
  <c r="T28" i="1"/>
  <c r="X32" i="1"/>
  <c r="X28" i="1"/>
  <c r="X9" i="1" s="1"/>
  <c r="X8" i="1" s="1"/>
  <c r="AB32" i="1"/>
  <c r="AB28" i="1"/>
  <c r="AF32" i="1"/>
  <c r="AF28" i="1"/>
  <c r="AF9" i="1" s="1"/>
  <c r="AF8" i="1" s="1"/>
  <c r="I35" i="1"/>
  <c r="F38" i="1"/>
  <c r="H42" i="1"/>
  <c r="D46" i="1"/>
  <c r="D45" i="1" s="1"/>
  <c r="I49" i="1"/>
  <c r="H49" i="1"/>
  <c r="H50" i="1"/>
  <c r="D53" i="1"/>
  <c r="D52" i="1" s="1"/>
  <c r="I59" i="1"/>
  <c r="H59" i="1"/>
  <c r="T9" i="1" l="1"/>
  <c r="T8" i="1" s="1"/>
  <c r="T27" i="1"/>
  <c r="L9" i="1"/>
  <c r="L8" i="1" s="1"/>
  <c r="L27" i="1"/>
  <c r="J8" i="1"/>
  <c r="E9" i="1"/>
  <c r="E8" i="1" s="1"/>
  <c r="G10" i="1"/>
  <c r="I13" i="1"/>
  <c r="F53" i="1"/>
  <c r="F52" i="1" s="1"/>
  <c r="I53" i="1"/>
  <c r="G52" i="1"/>
  <c r="H53" i="1"/>
  <c r="X27" i="1"/>
  <c r="F29" i="1"/>
  <c r="F27" i="1" s="1"/>
  <c r="I29" i="1"/>
  <c r="H29" i="1"/>
  <c r="G27" i="1"/>
  <c r="H30" i="1"/>
  <c r="I30" i="1"/>
  <c r="H28" i="1"/>
  <c r="F28" i="1"/>
  <c r="I28" i="1"/>
  <c r="F46" i="1"/>
  <c r="F45" i="1" s="1"/>
  <c r="I46" i="1"/>
  <c r="G45" i="1"/>
  <c r="H46" i="1"/>
  <c r="AB9" i="1"/>
  <c r="AB8" i="1" s="1"/>
  <c r="AB27" i="1"/>
  <c r="P27" i="1"/>
  <c r="G9" i="1"/>
  <c r="M8" i="1"/>
  <c r="H32" i="1"/>
  <c r="I32" i="1"/>
  <c r="F9" i="1" l="1"/>
  <c r="I9" i="1"/>
  <c r="H9" i="1"/>
  <c r="I52" i="1"/>
  <c r="H52" i="1"/>
  <c r="I45" i="1"/>
  <c r="H45" i="1"/>
  <c r="I27" i="1"/>
  <c r="H27" i="1"/>
  <c r="H10" i="1"/>
  <c r="G8" i="1"/>
  <c r="F10" i="1"/>
  <c r="F8" i="1" s="1"/>
  <c r="I10" i="1"/>
  <c r="D9" i="1"/>
  <c r="D8" i="1" s="1"/>
  <c r="H8" i="1" l="1"/>
  <c r="I8" i="1"/>
</calcChain>
</file>

<file path=xl/sharedStrings.xml><?xml version="1.0" encoding="utf-8"?>
<sst xmlns="http://schemas.openxmlformats.org/spreadsheetml/2006/main" count="139" uniqueCount="72">
  <si>
    <t xml:space="preserve">Отчет о ходе реализации муниципальной программы </t>
  </si>
  <si>
    <t xml:space="preserve"> "Развитие гражданского общества города Когалыма»" </t>
  </si>
  <si>
    <t>тыс. рублей</t>
  </si>
  <si>
    <t>№п/п</t>
  </si>
  <si>
    <t>Наименование направления (подпрограмм), структурных элементов</t>
  </si>
  <si>
    <t>Источники финансирования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</si>
  <si>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</si>
  <si>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</si>
  <si>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</si>
  <si>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</si>
  <si>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</si>
  <si>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</si>
  <si>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</si>
  <si>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</si>
  <si>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</si>
  <si>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</si>
  <si>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</si>
  <si>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</si>
  <si>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</si>
  <si>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</si>
  <si>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</si>
  <si>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</si>
  <si>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</si>
  <si>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плану на год</t>
  </si>
  <si>
    <t>к плану на отчетную дату</t>
  </si>
  <si>
    <t xml:space="preserve">план </t>
  </si>
  <si>
    <t>кассовый расход</t>
  </si>
  <si>
    <t>Всего по муниципальной программе</t>
  </si>
  <si>
    <t>Всего</t>
  </si>
  <si>
    <t>бюджет города Когалыма</t>
  </si>
  <si>
    <t>внебюджетные источики</t>
  </si>
  <si>
    <t>Поддержка социально ориентированных некоммерческих организаций города Когалыма и создание условий для самоорганизации граждан по осуществлению собственных инициатив</t>
  </si>
  <si>
    <t xml:space="preserve"> 1.1</t>
  </si>
  <si>
    <t>Комплекс процессных мероприятий «Обеспечение поддержки гражданских инициатив», в том числе:</t>
  </si>
  <si>
    <t>1.  Организован и проведен конкурс социально значимых проектов среди социально ориентированных
некоммерческих организаций города Когалыма</t>
  </si>
  <si>
    <t xml:space="preserve">Конкурс социально значимых проектов среди социально ориентированных некоммерческих организаций города Когалымазапланирован к ппорваедению в 4  квартале 2025 года </t>
  </si>
  <si>
    <t>2.     Организован и проведен конкурс на предоставление субсидии некоммерческой организации, не являющейся государственным (муниципальным) учреждением, в целях финансового обеспечения затрат на выполнение функций ресурсного центра поддержки НКО</t>
  </si>
  <si>
    <r>
      <t xml:space="preserve">В целях финансового обеспечения затрат на выполнение функций ресурсного центра поддержки НКО в 2025 году из бюджета города Когалыма направлена субсидия  АНО «Ресурсный центр поддержки НКО города Когалыма» . Субсидия предоставлена АНО «Ресурсный центр поддержки НКО города Когалыма» в соответствии с Порядком предоставления из бюджета города Когалыма субсидий некоммерческим организациям, не являющимся государственными (муниципальными) учреждениями, в целях финансового обеспечения затрат на выполнение функций ресурсного центра поддержки некоммерческих организаций в городе Когалыме», утвержденным постановлением Администрации города Когалыма от 29.11.2021 №2458. 
             В штате ресурсного центра 5 человек, из них : 2- основных сотрудника (директор и менеджер), 3 - внешних сотрудника – бухгалтер и два специалиста по развитию СО НКО. У трех членов команды опыт в сфере поддержки некоммерческих организаций более трех лет.
          Ресурсный центр функционирует на базе  "Дома Дружбы" (по адресу пр. Нефтяников 2а), который оснащен всей необходимой мебелью и офисной техникой для полноценной работы и оказания услуг. Предоставляются кабинеты, оборудована коворгинг-зона  для проведения мероприятий.                                                                                                                                                                                                                                          1)   Консультации для НКО по вопросам реализации проектов и участия в мероприятиях в сфере межнациональных (межэтнических) отношений, профилактики экстремизма: январь -71 консультация; Февраль :   22 очных, 35 по телефо-ну, 38 . ИТОГО: 95; Март:  – 19 очных, 31 по телефону, 29 – электронная почта и мессенджеры. ИТОГО за истекший перрод всего 245 консултьаций (71+95+79)  Февраль -поведен обучающий семинар на стартовавшие грантовые конкурсы 2025г – Президентский фонд культурных инициатив и Грант Губернатора Югры для физических лиц. Ведутся консультации учебных заведений, НКО и физических лиц.                                                                                                                                                                                                                                                                                                                        Поданы 4 заявки на ПФКИ , 5 проектов на спец.конкурс, посвященный 80-я Победы, 6 проектов на ГГ для ФЛ. 18.03.2024 Были подведены итоги  специального конкурса на грант Губернатора Югры для СО НКО к 80-летию Великой Победы.  </t>
    </r>
    <r>
      <rPr>
        <b/>
        <sz val="12"/>
        <rFont val="Times New Roman"/>
        <family val="1"/>
        <charset val="204"/>
      </rPr>
      <t>Победителями признаны   АНО «ЕРМАК» и АНО «Камертон».</t>
    </r>
    <r>
      <rPr>
        <sz val="12"/>
        <rFont val="Times New Roman"/>
        <family val="1"/>
        <charset val="204"/>
      </rPr>
      <t xml:space="preserve">
2) мероприятия:                                                                                                                                                                                                                                                                                                                                                                           - 04.02.2025  специалисты ресурсного центра провели обучающий семинар в ПНИПУ для студентов по конкурсу Гранта Губернатора Югры для физических лиц;
- 15.02.2025 специалисты ресурсного центра приняли участие в творческом вечере «Хуторок казачьи мотивы», организованные АНО «ЕРМАК» и «Криница»;
- 14.02.2025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 за 2024 год;
- 21.02.2024 Специалисты РЦ провели выездное мероприятие в г.Лангепасе;
- 26.02.2025 Специалисты РЦ провели выездное мероприятие в г. Нефтеюганске;- 25.02.2025 Специалисты РЦ провели школу актива «изменения в поря-док сдачи отчетности в Минюст некоммерческими организациями»;
- 11.03.2025 состоялось традиционное рабочее заседание - круглый стол "Общество.Религия.Власть." ;
- 25.03.2025 специалистами ресурсного центра  организован первый межмуниципальный форум "Гармонизация межнациональных отношений в ХМАО-Югре. Организация мероприятий в сфере адаптации иностранных граждан, профилактики конфликтов и экстремизма". Проект-победитель Гранта Губернатора Югры. Форум прошел в МЦ "Метро";                                                                                          3) Урок вежливости» для мигрантов прошел 21.03. Даны разъяснения по личному запросу от лидеров национально-культурных объединений города Когалыма;
4)За отчетный период (февраль)  проведено 1 индивидуальное и 1 групповое заня-тие по РКИ (русский как иностранный) для взрослых. За отчетный пе-риод проведено 16 обучающих занятий по РКИ (русский как ино-странный) для групп детей-школьников.  За отчетный период (март) проведено 2 индивидуальных и 1 групповое занятие по РКИ (русский как иностранный) для взрослых. За отчетный период проведено 14 обучающих занятий по РКИ (русский как иностранный) для групп детей-школьников. В феврале В феврале проведено 9 индивидуальных занятий с детьми - иностранными гражданами, проживающими в городе Когалым.В мартегода было проведено 15 индивидуальных занятий с детьми - иностранными гражданами, проживающими в городе Когалым. Занятия проходят на базе АНО «РЦ НКО Когалыма.  Индивидуальные занятия проходят по скользящему графику; 
5) Всего в отчетном периоде была размещена 15 публикаций на различных площадках.Все ссылки на посты в социальных сетях РЦ и на официальном сайте: https://vk.com/public203821726
6) реализация проекта "ШКола актива НКО":                                                                                                                                                                                                                                                                                                                                 - 16.01.2025 и 25.02.2025 с привлечением специалистов  проектного офиса ПФКИ г.Ханты-Мансийска «Школа актива НКО» ;     
 7) организация проведения, участия во всероссийских (региональных, муниципальных) акциях (проектах, мероприятиях) для некоммерческих организаций: специалисты РЦ совместно с целевой группой (обучающиеся вечерней группы РКИ) и лидеры национально-культурных объединений приняли участие в Акциях: «История НКО».
</t>
    </r>
  </si>
  <si>
    <t>3.    Организован и проведен отбор на предоставление субсидий ТОС города Когалыма на осуществление собственных инициатив по вопросам местного значения</t>
  </si>
  <si>
    <t>В отчетном периоде конкурс не проводился</t>
  </si>
  <si>
    <t>Поддержка граждан, внесших значительный вклад в развитие гражданского общества</t>
  </si>
  <si>
    <t xml:space="preserve"> 2.1</t>
  </si>
  <si>
    <t>Комплекс процессных мероприятий «Поддержка граждан, внесших значительный вклад в развитие гражданского общества» / Оказана поддержка гражданам, удостоенным звания «Почётный гражданин города Когалыма»</t>
  </si>
  <si>
    <t>Информационная открытость деятельности Администрации города Когалыма</t>
  </si>
  <si>
    <t xml:space="preserve"> 3.1. </t>
  </si>
  <si>
    <t>Комплекс процессных мероприятий «Обеспечение открытости деятельности органов местного
самоуправления и освещение деятельности в телевизионных эфирах»</t>
  </si>
  <si>
    <t xml:space="preserve">По комплексу процессных мероприятий всего запланировано на год:  - 18765,60  тыс.руб.  (ТРК ИНфосервис -1926,60 тыс.руб и МКУ "Когалымский вестник"- 16839,00 тыс.руб. )                                                                                                    Освещение деятельности структурных подразделений в телевизионных эфирах и обеспечение деятельности МКУ редакция газеты "Когалымский вестник":                                                                                                                                           январь : расход ТК "Инфосервис"  -335,175 (факт); газета КВ -1420,30 (план)/349,40 (факт).   февраль: расход ТК  Инфосервис - 144,68, расход  газета КВ- 1485,90; март:  расход ТК Инфосервис -144,68, газета КВ -1276,30.                                                                                                                                                                                                                                                                                                                                                                                Экономия средств в сумме 789,69 тыс.руб  образовалась в связи с тем, что оплата расходов по договорам ГПХ на выплату гонорара авторам произведена на основании фактически выполненного объема работ. Экономия сложилась в силу недостаточного количества социально-значимых тем и мероприятий, прошедших в данном периоде и требующих обязательного освещения в прессе и привлечения автора со стороны.Остаток денежных средств образовался по следующим причинам:                                                                                                                                                                                                              1) работы сотрудников в режиме неполного рабочего времени (режим неполного рабочего времени, внешнее совместительство);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выплаты ежеквартальной премии                                                                                                                                                                                                                                                                                                                                                                                                                                                                          Остаток денежных средств образовался в связи с тем, что оплата расходов произведена на основании выставленных счетов-фактур.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</si>
  <si>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Молодежь города Когалыма</t>
  </si>
  <si>
    <t xml:space="preserve"> 4.1.</t>
  </si>
  <si>
    <t xml:space="preserve">Комплекс процессных мероприятий «Молодёжь города Когалыма» всего,
в том числе
</t>
  </si>
  <si>
    <t>1    Создание условий для развития духовно-нравственных и гражданско-патриотических качеств детей и молодёжи</t>
  </si>
  <si>
    <t xml:space="preserve"> 2.    Создание условий для разностороннего развития, самореализации и роста созидательной активности молодёж», (всего), в том числе: </t>
  </si>
  <si>
    <t xml:space="preserve"> 2. / 2.1    Организованы и проведены мероприятия, проекты, направленные на разностороннее развитие, самореализацию и рост созидательной
активности молодёжи</t>
  </si>
  <si>
    <t>2 ./  2.2   Организован и проведен конкурс молодёжных инициатив города Когалыма</t>
  </si>
  <si>
    <t>2 / 2.3    Организованы и проведены мероприятия, проекты по вовлечению молодёжи в добровольческую деятельность</t>
  </si>
  <si>
    <t>2 / 2.4    Предоставлена субсидия некоммерческим организациям, не являющимся государственными (муниципальными), на выполнение функций ресурсного центра поддержки и развития добровольчества в городе Когалыме</t>
  </si>
  <si>
    <t>Расхождение плановых и фактических покахателей в сумме 732,807 связано с возвратом получателем части финансовых средств субсидии в бюджет города Когалдыма  (платежное поручение №19 от 30.01.2025)</t>
  </si>
  <si>
    <t xml:space="preserve"> 3.     Обеспечение деятельности учреждения сферы работы с молодёжью и развитие его материально-технической базы </t>
  </si>
  <si>
    <t>Экономия по средставам МБ составила -1309,95 тыс.руб.</t>
  </si>
  <si>
    <t xml:space="preserve"> 4.    Реализация мероприятий в целях организации досуга детей, подростков и молодёжи (всего), в том числ:</t>
  </si>
  <si>
    <t>4. / 4.1    Реализованы мероприятия в целях организации досуга детей, подростков и молодёжи</t>
  </si>
  <si>
    <t>4 ./  4.2   Предоставлена субсидия в связи с выполнением муниципальной работы «Организация досуга детей, подростков и молодёжи»</t>
  </si>
  <si>
    <t xml:space="preserve">В соответсвии с Порядком предоставления из бюджета города Когалыма субсидий немуниципальным организациям (коммерческим, некоммерческим) в целях финансового обеспечения затрат в связи с выполнением муниципальной работы "Организация досуга детей, подростков и молодёжи" (содержание - иная досуговая деятельность) утв. Постановлением Администрации города Когалыма от 31.05.2021 №1146 (запланировано на май)
</t>
  </si>
  <si>
    <t>Структурные элементы, не входящие в направления (подпрограммы)</t>
  </si>
  <si>
    <t xml:space="preserve">  5.2.</t>
  </si>
  <si>
    <t>Комплекс процессных мероприятий «Обеспечение деятельности органов местного самоуправления города Когалыма», в том числе:</t>
  </si>
  <si>
    <t>1 Обеспечено функционирование СпоСВ</t>
  </si>
  <si>
    <t xml:space="preserve">Экономия сложилась в сумме  556,19  тыс.руб. по заработной плате и начислениям по оплате труда (предоставление листов временной нетрудоспособности, отпусков без сохранения заработной платы, выплаты денежного поощрения по результатам работы за год за фактически отработанное время, оплата досрочно страховых взносов с зарплаты за декабрь 2024г, наличие вакантной ставки).
</t>
  </si>
  <si>
    <t xml:space="preserve">2 Обеспечено функционирование сектора пресс-службы </t>
  </si>
  <si>
    <t>Экономия в сумме  367,40 тыс.руб. сложилась по заработной плате и начислениям по оплате труда (предоставление листов временной нетрудоспособности, отпусков без сохранения заработной платы, выплаты денежного поощрения по результатам работы за год за фактически отработанное время, оплата досрочно страховых взносов с зарплаты за декабрь 2024г, наличие вакантной ставки).</t>
  </si>
  <si>
    <t>3 Обеспечено функционирование УВП</t>
  </si>
  <si>
    <t>Экономия в сумме 1290,48 тыс.руб. по заработной плате и начислениям по оплате труда (предоставление листов временной нетрудоспособности, отпусков без сохранения заработной платы, выплаты денежного поощрения по результатам работы за год за фактически отработанное время, оплата досрочно страховых взносов с зарплаты за декабрь 2024г, наличие вакантной ставки)(экономия по заработной плате ввиду наличия вакантной должности , листов нетрудоспособности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</si>
</sst>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_ ;[Red]\-#,##0\ "/>
    <numFmt numFmtId="166" formatCode="#,##0.00_ ;[Red]\-#,##0.0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6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4">
    <xf numFmtId="0" fontId="0" fillId="0" borderId="0" xfId="0"/>
    <xf numFmtId="0" fontId="4" fillId="0" borderId="0" xfId="1" applyFont="1" applyProtection="1"/>
    <xf numFmtId="0" fontId="5" fillId="0" borderId="0" xfId="1" applyFont="1" applyAlignment="1" applyProtection="1">
      <alignment horizontal="left" vertical="top" wrapText="1"/>
    </xf>
    <xf numFmtId="0" fontId="6" fillId="0" borderId="0" xfId="1" applyFont="1" applyFill="1" applyAlignment="1" applyProtection="1">
      <alignment horizontal="justify" vertical="center" wrapText="1"/>
    </xf>
    <xf numFmtId="0" fontId="6" fillId="0" borderId="0" xfId="1" applyFont="1" applyAlignment="1" applyProtection="1">
      <alignment horizontal="justify" vertical="center" wrapText="1"/>
    </xf>
    <xf numFmtId="0" fontId="6" fillId="0" borderId="0" xfId="1" applyFont="1" applyAlignment="1" applyProtection="1">
      <alignment vertical="center" wrapText="1"/>
    </xf>
    <xf numFmtId="164" fontId="6" fillId="0" borderId="0" xfId="1" applyNumberFormat="1" applyFont="1" applyAlignment="1" applyProtection="1">
      <alignment vertical="center" wrapText="1"/>
    </xf>
    <xf numFmtId="164" fontId="7" fillId="0" borderId="0" xfId="1" applyNumberFormat="1" applyFont="1" applyAlignment="1" applyProtection="1">
      <alignment horizontal="left" vertical="center" wrapText="1"/>
    </xf>
    <xf numFmtId="0" fontId="8" fillId="0" borderId="0" xfId="1" applyFont="1" applyAlignment="1" applyProtection="1">
      <alignment vertical="center" wrapText="1"/>
    </xf>
    <xf numFmtId="0" fontId="9" fillId="0" borderId="0" xfId="1" applyFont="1" applyProtection="1"/>
    <xf numFmtId="164" fontId="10" fillId="0" borderId="0" xfId="1" applyNumberFormat="1" applyFont="1" applyAlignment="1" applyProtection="1">
      <alignment horizontal="center" vertical="center" wrapText="1"/>
    </xf>
    <xf numFmtId="164" fontId="10" fillId="0" borderId="0" xfId="1" applyNumberFormat="1" applyFont="1" applyAlignment="1" applyProtection="1">
      <alignment vertical="center" wrapText="1"/>
    </xf>
    <xf numFmtId="164" fontId="10" fillId="0" borderId="1" xfId="1" applyNumberFormat="1" applyFont="1" applyBorder="1" applyAlignment="1" applyProtection="1">
      <alignment horizontal="center" vertical="center" wrapText="1"/>
    </xf>
    <xf numFmtId="164" fontId="10" fillId="0" borderId="1" xfId="1" applyNumberFormat="1" applyFont="1" applyBorder="1" applyAlignment="1" applyProtection="1">
      <alignment vertical="center" wrapText="1"/>
    </xf>
    <xf numFmtId="164" fontId="6" fillId="0" borderId="1" xfId="1" applyNumberFormat="1" applyFont="1" applyBorder="1" applyAlignment="1" applyProtection="1">
      <alignment horizontal="right" vertical="center" wrapText="1"/>
    </xf>
    <xf numFmtId="0" fontId="10" fillId="0" borderId="2" xfId="1" applyFont="1" applyBorder="1" applyAlignment="1" applyProtection="1">
      <alignment horizontal="left" vertical="top" wrapText="1"/>
    </xf>
    <xf numFmtId="0" fontId="10" fillId="0" borderId="2" xfId="1" applyFont="1" applyBorder="1" applyAlignment="1" applyProtection="1">
      <alignment horizontal="center" vertical="top" wrapText="1"/>
    </xf>
    <xf numFmtId="0" fontId="11" fillId="0" borderId="2" xfId="1" applyFont="1" applyBorder="1" applyAlignment="1" applyProtection="1">
      <alignment horizontal="center" vertical="top" wrapText="1"/>
    </xf>
    <xf numFmtId="164" fontId="10" fillId="0" borderId="2" xfId="1" applyNumberFormat="1" applyFont="1" applyFill="1" applyBorder="1" applyAlignment="1" applyProtection="1">
      <alignment horizontal="center" vertical="center" wrapText="1"/>
    </xf>
    <xf numFmtId="164" fontId="10" fillId="0" borderId="2" xfId="1" applyNumberFormat="1" applyFont="1" applyBorder="1" applyAlignment="1" applyProtection="1">
      <alignment horizontal="center" vertical="center" wrapText="1"/>
    </xf>
    <xf numFmtId="164" fontId="10" fillId="0" borderId="3" xfId="1" applyNumberFormat="1" applyFont="1" applyBorder="1" applyAlignment="1" applyProtection="1">
      <alignment horizontal="center" vertical="center" wrapText="1"/>
    </xf>
    <xf numFmtId="164" fontId="10" fillId="0" borderId="4" xfId="1" applyNumberFormat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5" xfId="1" applyFont="1" applyBorder="1" applyAlignment="1" applyProtection="1">
      <alignment horizontal="left" vertical="top" wrapText="1"/>
    </xf>
    <xf numFmtId="0" fontId="10" fillId="0" borderId="5" xfId="1" applyFont="1" applyBorder="1" applyAlignment="1" applyProtection="1">
      <alignment horizontal="center" vertical="top" wrapText="1"/>
    </xf>
    <xf numFmtId="0" fontId="11" fillId="0" borderId="5" xfId="1" applyFont="1" applyBorder="1" applyAlignment="1" applyProtection="1">
      <alignment horizontal="center" vertical="top" wrapText="1"/>
    </xf>
    <xf numFmtId="164" fontId="10" fillId="0" borderId="5" xfId="1" applyNumberFormat="1" applyFont="1" applyFill="1" applyBorder="1" applyAlignment="1" applyProtection="1">
      <alignment horizontal="center" vertical="center" wrapText="1"/>
    </xf>
    <xf numFmtId="164" fontId="10" fillId="0" borderId="5" xfId="1" applyNumberFormat="1" applyFont="1" applyBorder="1" applyAlignment="1" applyProtection="1">
      <alignment horizontal="center" vertical="center" wrapText="1"/>
    </xf>
    <xf numFmtId="164" fontId="10" fillId="0" borderId="6" xfId="1" applyNumberFormat="1" applyFont="1" applyBorder="1" applyAlignment="1" applyProtection="1">
      <alignment horizontal="center" vertical="center" wrapText="1"/>
    </xf>
    <xf numFmtId="164" fontId="10" fillId="0" borderId="7" xfId="1" applyNumberFormat="1" applyFont="1" applyBorder="1" applyAlignment="1" applyProtection="1">
      <alignment horizontal="center" vertical="center" wrapText="1"/>
    </xf>
    <xf numFmtId="0" fontId="10" fillId="0" borderId="5" xfId="1" applyFont="1" applyBorder="1" applyAlignment="1" applyProtection="1">
      <alignment horizontal="center" vertical="center" wrapText="1"/>
    </xf>
    <xf numFmtId="0" fontId="10" fillId="0" borderId="8" xfId="1" applyFont="1" applyBorder="1" applyAlignment="1" applyProtection="1">
      <alignment horizontal="left" vertical="top" wrapText="1"/>
    </xf>
    <xf numFmtId="0" fontId="10" fillId="0" borderId="8" xfId="1" applyFont="1" applyBorder="1" applyAlignment="1" applyProtection="1">
      <alignment horizontal="center" vertical="top" wrapText="1"/>
    </xf>
    <xf numFmtId="0" fontId="11" fillId="0" borderId="8" xfId="1" applyFont="1" applyBorder="1" applyAlignment="1" applyProtection="1">
      <alignment horizontal="center" vertical="top" wrapText="1"/>
    </xf>
    <xf numFmtId="0" fontId="10" fillId="0" borderId="9" xfId="1" applyFont="1" applyFill="1" applyBorder="1" applyAlignment="1" applyProtection="1">
      <alignment horizontal="center" vertical="center" wrapText="1"/>
    </xf>
    <xf numFmtId="14" fontId="10" fillId="0" borderId="9" xfId="1" applyNumberFormat="1" applyFont="1" applyBorder="1" applyAlignment="1" applyProtection="1">
      <alignment horizontal="center" vertical="center" wrapText="1"/>
    </xf>
    <xf numFmtId="49" fontId="10" fillId="0" borderId="9" xfId="1" applyNumberFormat="1" applyFont="1" applyBorder="1" applyAlignment="1" applyProtection="1">
      <alignment horizontal="center" vertical="center" wrapText="1"/>
    </xf>
    <xf numFmtId="0" fontId="10" fillId="0" borderId="8" xfId="1" applyFont="1" applyBorder="1" applyAlignment="1" applyProtection="1">
      <alignment horizontal="center" vertical="center" wrapText="1"/>
    </xf>
    <xf numFmtId="165" fontId="6" fillId="0" borderId="9" xfId="1" applyNumberFormat="1" applyFont="1" applyFill="1" applyBorder="1" applyAlignment="1" applyProtection="1">
      <alignment horizontal="center" vertical="center" wrapText="1"/>
    </xf>
    <xf numFmtId="165" fontId="5" fillId="0" borderId="9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Protection="1"/>
    <xf numFmtId="0" fontId="12" fillId="0" borderId="2" xfId="1" applyFont="1" applyFill="1" applyBorder="1" applyAlignment="1" applyProtection="1">
      <alignment horizontal="center" vertical="center"/>
    </xf>
    <xf numFmtId="0" fontId="10" fillId="2" borderId="2" xfId="1" applyFont="1" applyFill="1" applyBorder="1" applyAlignment="1" applyProtection="1">
      <alignment horizontal="center" vertical="center" wrapText="1"/>
    </xf>
    <xf numFmtId="0" fontId="11" fillId="2" borderId="9" xfId="1" applyFont="1" applyFill="1" applyBorder="1" applyAlignment="1" applyProtection="1">
      <alignment horizontal="left" vertical="center" wrapText="1"/>
    </xf>
    <xf numFmtId="166" fontId="10" fillId="2" borderId="9" xfId="1" applyNumberFormat="1" applyFont="1" applyFill="1" applyBorder="1" applyAlignment="1" applyProtection="1">
      <alignment horizontal="center" vertical="center"/>
    </xf>
    <xf numFmtId="166" fontId="10" fillId="2" borderId="9" xfId="1" applyNumberFormat="1" applyFont="1" applyFill="1" applyBorder="1" applyAlignment="1" applyProtection="1">
      <alignment horizontal="center" vertical="center"/>
      <protection locked="0"/>
    </xf>
    <xf numFmtId="0" fontId="10" fillId="0" borderId="9" xfId="1" applyFont="1" applyFill="1" applyBorder="1" applyAlignment="1" applyProtection="1">
      <alignment vertical="center" wrapText="1"/>
    </xf>
    <xf numFmtId="0" fontId="13" fillId="0" borderId="0" xfId="1" applyFont="1" applyFill="1" applyAlignment="1" applyProtection="1">
      <alignment vertical="center"/>
    </xf>
    <xf numFmtId="0" fontId="12" fillId="0" borderId="5" xfId="1" applyFont="1" applyFill="1" applyBorder="1" applyAlignment="1" applyProtection="1">
      <alignment horizontal="center" vertical="center"/>
    </xf>
    <xf numFmtId="0" fontId="10" fillId="2" borderId="5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left" vertical="center" wrapText="1"/>
    </xf>
    <xf numFmtId="166" fontId="6" fillId="2" borderId="9" xfId="1" applyNumberFormat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>
      <alignment vertical="center"/>
    </xf>
    <xf numFmtId="0" fontId="12" fillId="0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 wrapText="1"/>
    </xf>
    <xf numFmtId="0" fontId="14" fillId="0" borderId="9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left" vertical="center" wrapText="1"/>
    </xf>
    <xf numFmtId="0" fontId="6" fillId="0" borderId="11" xfId="1" applyFont="1" applyBorder="1" applyAlignment="1" applyProtection="1">
      <alignment horizontal="left" vertical="center" wrapText="1"/>
    </xf>
    <xf numFmtId="0" fontId="6" fillId="0" borderId="12" xfId="1" applyFont="1" applyBorder="1" applyAlignment="1" applyProtection="1">
      <alignment horizontal="left" vertical="center" wrapText="1"/>
    </xf>
    <xf numFmtId="0" fontId="15" fillId="0" borderId="9" xfId="1" applyFont="1" applyBorder="1" applyAlignment="1" applyProtection="1">
      <alignment vertical="center" wrapText="1"/>
    </xf>
    <xf numFmtId="0" fontId="4" fillId="0" borderId="0" xfId="1" applyFont="1" applyAlignment="1" applyProtection="1">
      <alignment vertical="center"/>
    </xf>
    <xf numFmtId="0" fontId="10" fillId="3" borderId="2" xfId="1" applyFont="1" applyFill="1" applyBorder="1" applyAlignment="1" applyProtection="1">
      <alignment horizontal="center" vertical="center"/>
    </xf>
    <xf numFmtId="0" fontId="10" fillId="3" borderId="2" xfId="1" applyFont="1" applyFill="1" applyBorder="1" applyAlignment="1" applyProtection="1">
      <alignment horizontal="left" vertical="center" wrapText="1"/>
    </xf>
    <xf numFmtId="0" fontId="11" fillId="3" borderId="9" xfId="1" applyFont="1" applyFill="1" applyBorder="1" applyAlignment="1" applyProtection="1">
      <alignment horizontal="left" vertical="center" wrapText="1"/>
    </xf>
    <xf numFmtId="166" fontId="10" fillId="3" borderId="9" xfId="1" applyNumberFormat="1" applyFont="1" applyFill="1" applyBorder="1" applyAlignment="1" applyProtection="1">
      <alignment horizontal="center" vertical="center"/>
    </xf>
    <xf numFmtId="0" fontId="10" fillId="0" borderId="9" xfId="1" applyFont="1" applyBorder="1" applyAlignment="1" applyProtection="1">
      <alignment vertical="center" wrapText="1"/>
    </xf>
    <xf numFmtId="166" fontId="13" fillId="0" borderId="0" xfId="1" applyNumberFormat="1" applyFont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0" fillId="3" borderId="8" xfId="1" applyFont="1" applyFill="1" applyBorder="1" applyAlignment="1" applyProtection="1">
      <alignment horizontal="center" vertical="center"/>
    </xf>
    <xf numFmtId="0" fontId="10" fillId="3" borderId="8" xfId="1" applyFont="1" applyFill="1" applyBorder="1" applyAlignment="1" applyProtection="1">
      <alignment horizontal="left" vertical="center" wrapText="1"/>
    </xf>
    <xf numFmtId="0" fontId="5" fillId="3" borderId="9" xfId="1" applyFont="1" applyFill="1" applyBorder="1" applyAlignment="1" applyProtection="1">
      <alignment horizontal="left" vertical="center" wrapText="1"/>
    </xf>
    <xf numFmtId="166" fontId="6" fillId="3" borderId="9" xfId="1" applyNumberFormat="1" applyFont="1" applyFill="1" applyBorder="1" applyAlignment="1" applyProtection="1">
      <alignment horizontal="center" vertical="center"/>
    </xf>
    <xf numFmtId="166" fontId="6" fillId="3" borderId="9" xfId="1" applyNumberFormat="1" applyFont="1" applyFill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vertical="center" wrapText="1"/>
    </xf>
    <xf numFmtId="166" fontId="16" fillId="0" borderId="0" xfId="1" applyNumberFormat="1" applyFont="1" applyAlignment="1" applyProtection="1">
      <alignment vertical="center"/>
    </xf>
    <xf numFmtId="0" fontId="10" fillId="0" borderId="2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166" fontId="10" fillId="0" borderId="9" xfId="1" applyNumberFormat="1" applyFont="1" applyFill="1" applyBorder="1" applyAlignment="1" applyProtection="1">
      <alignment horizontal="center" vertical="center"/>
    </xf>
    <xf numFmtId="166" fontId="10" fillId="0" borderId="9" xfId="1" applyNumberFormat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left" vertical="center" wrapText="1"/>
    </xf>
    <xf numFmtId="0" fontId="10" fillId="0" borderId="8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left" vertical="center" wrapText="1"/>
    </xf>
    <xf numFmtId="0" fontId="5" fillId="0" borderId="9" xfId="1" applyFont="1" applyBorder="1" applyAlignment="1" applyProtection="1">
      <alignment horizontal="left" vertical="center" wrapText="1"/>
    </xf>
    <xf numFmtId="166" fontId="6" fillId="0" borderId="9" xfId="1" applyNumberFormat="1" applyFont="1" applyFill="1" applyBorder="1" applyAlignment="1" applyProtection="1">
      <alignment horizontal="center" vertical="center"/>
    </xf>
    <xf numFmtId="166" fontId="6" fillId="0" borderId="9" xfId="1" applyNumberFormat="1" applyFont="1" applyBorder="1" applyAlignment="1" applyProtection="1">
      <alignment horizontal="center" vertical="center"/>
    </xf>
    <xf numFmtId="166" fontId="6" fillId="0" borderId="9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left" vertical="center" wrapText="1"/>
    </xf>
    <xf numFmtId="0" fontId="10" fillId="0" borderId="5" xfId="1" applyFont="1" applyBorder="1" applyAlignment="1" applyProtection="1">
      <alignment horizontal="center" vertical="center"/>
    </xf>
    <xf numFmtId="0" fontId="10" fillId="0" borderId="2" xfId="1" applyFont="1" applyBorder="1" applyAlignment="1" applyProtection="1">
      <alignment horizontal="left" vertical="center" wrapText="1"/>
    </xf>
    <xf numFmtId="0" fontId="10" fillId="0" borderId="8" xfId="1" applyFont="1" applyBorder="1" applyAlignment="1" applyProtection="1">
      <alignment horizontal="left" vertical="center" wrapText="1"/>
    </xf>
    <xf numFmtId="0" fontId="17" fillId="3" borderId="2" xfId="1" applyFont="1" applyFill="1" applyBorder="1" applyAlignment="1" applyProtection="1">
      <alignment horizontal="center" vertical="center"/>
    </xf>
    <xf numFmtId="0" fontId="17" fillId="3" borderId="2" xfId="1" applyFont="1" applyFill="1" applyBorder="1" applyAlignment="1" applyProtection="1">
      <alignment horizontal="left" vertical="center" wrapText="1"/>
    </xf>
    <xf numFmtId="0" fontId="18" fillId="3" borderId="9" xfId="1" applyFont="1" applyFill="1" applyBorder="1" applyAlignment="1" applyProtection="1">
      <alignment horizontal="left" vertical="center" wrapText="1"/>
    </xf>
    <xf numFmtId="166" fontId="17" fillId="3" borderId="9" xfId="1" applyNumberFormat="1" applyFont="1" applyFill="1" applyBorder="1" applyAlignment="1" applyProtection="1">
      <alignment horizontal="center" vertical="center"/>
    </xf>
    <xf numFmtId="0" fontId="17" fillId="3" borderId="9" xfId="1" applyFont="1" applyFill="1" applyBorder="1" applyAlignment="1" applyProtection="1">
      <alignment vertical="center" wrapText="1"/>
    </xf>
    <xf numFmtId="166" fontId="3" fillId="0" borderId="0" xfId="1" applyNumberFormat="1" applyFont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17" fillId="3" borderId="8" xfId="1" applyFont="1" applyFill="1" applyBorder="1" applyAlignment="1" applyProtection="1">
      <alignment horizontal="center" vertical="center"/>
    </xf>
    <xf numFmtId="0" fontId="17" fillId="3" borderId="5" xfId="1" applyFont="1" applyFill="1" applyBorder="1" applyAlignment="1" applyProtection="1">
      <alignment horizontal="left" vertical="center" wrapText="1"/>
    </xf>
    <xf numFmtId="0" fontId="19" fillId="3" borderId="2" xfId="1" applyFont="1" applyFill="1" applyBorder="1" applyAlignment="1" applyProtection="1">
      <alignment horizontal="left" vertical="center" wrapText="1"/>
    </xf>
    <xf numFmtId="166" fontId="20" fillId="3" borderId="2" xfId="1" applyNumberFormat="1" applyFont="1" applyFill="1" applyBorder="1" applyAlignment="1" applyProtection="1">
      <alignment horizontal="center" vertical="center"/>
    </xf>
    <xf numFmtId="166" fontId="20" fillId="3" borderId="2" xfId="1" applyNumberFormat="1" applyFont="1" applyFill="1" applyBorder="1" applyAlignment="1" applyProtection="1">
      <alignment horizontal="center" vertical="center"/>
      <protection locked="0"/>
    </xf>
    <xf numFmtId="0" fontId="20" fillId="3" borderId="9" xfId="1" applyFont="1" applyFill="1" applyBorder="1" applyAlignment="1" applyProtection="1">
      <alignment vertical="center" wrapText="1"/>
    </xf>
    <xf numFmtId="166" fontId="21" fillId="0" borderId="0" xfId="1" applyNumberFormat="1" applyFont="1" applyAlignment="1" applyProtection="1">
      <alignment vertical="center"/>
    </xf>
    <xf numFmtId="0" fontId="1" fillId="0" borderId="0" xfId="1" applyFont="1" applyAlignment="1" applyProtection="1">
      <alignment vertical="center"/>
    </xf>
    <xf numFmtId="0" fontId="6" fillId="0" borderId="6" xfId="1" applyFont="1" applyBorder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 wrapText="1"/>
    </xf>
    <xf numFmtId="0" fontId="6" fillId="0" borderId="7" xfId="1" applyFont="1" applyBorder="1" applyAlignment="1" applyProtection="1">
      <alignment horizontal="left" vertical="center" wrapText="1"/>
    </xf>
    <xf numFmtId="0" fontId="6" fillId="0" borderId="8" xfId="1" applyFont="1" applyBorder="1" applyAlignment="1" applyProtection="1">
      <alignment vertical="center" wrapText="1"/>
    </xf>
    <xf numFmtId="16" fontId="17" fillId="3" borderId="2" xfId="1" applyNumberFormat="1" applyFont="1" applyFill="1" applyBorder="1" applyAlignment="1" applyProtection="1">
      <alignment horizontal="left" vertical="center"/>
    </xf>
    <xf numFmtId="166" fontId="10" fillId="3" borderId="9" xfId="1" applyNumberFormat="1" applyFont="1" applyFill="1" applyBorder="1" applyAlignment="1" applyProtection="1">
      <alignment horizontal="center" vertical="center"/>
      <protection locked="0"/>
    </xf>
    <xf numFmtId="0" fontId="10" fillId="3" borderId="9" xfId="1" applyFont="1" applyFill="1" applyBorder="1" applyAlignment="1" applyProtection="1">
      <alignment vertical="center" wrapText="1"/>
    </xf>
    <xf numFmtId="16" fontId="17" fillId="3" borderId="5" xfId="1" applyNumberFormat="1" applyFont="1" applyFill="1" applyBorder="1" applyAlignment="1" applyProtection="1">
      <alignment horizontal="left" vertical="center"/>
    </xf>
    <xf numFmtId="166" fontId="16" fillId="0" borderId="0" xfId="1" applyNumberFormat="1" applyFont="1" applyFill="1" applyAlignment="1" applyProtection="1">
      <alignment vertical="center"/>
    </xf>
    <xf numFmtId="0" fontId="17" fillId="3" borderId="5" xfId="1" applyFont="1" applyFill="1" applyBorder="1" applyAlignment="1" applyProtection="1">
      <alignment horizontal="left" vertical="center"/>
    </xf>
    <xf numFmtId="0" fontId="17" fillId="0" borderId="2" xfId="1" applyFont="1" applyFill="1" applyBorder="1" applyAlignment="1" applyProtection="1">
      <alignment horizontal="center" vertical="center"/>
    </xf>
    <xf numFmtId="0" fontId="22" fillId="0" borderId="2" xfId="1" applyFont="1" applyFill="1" applyBorder="1" applyAlignment="1" applyProtection="1">
      <alignment horizontal="left" vertical="center" wrapText="1"/>
    </xf>
    <xf numFmtId="0" fontId="18" fillId="0" borderId="9" xfId="1" applyFont="1" applyFill="1" applyBorder="1" applyAlignment="1" applyProtection="1">
      <alignment horizontal="left" vertical="center" wrapText="1"/>
    </xf>
    <xf numFmtId="166" fontId="17" fillId="0" borderId="9" xfId="1" applyNumberFormat="1" applyFont="1" applyFill="1" applyBorder="1" applyAlignment="1" applyProtection="1">
      <alignment horizontal="center" vertical="center"/>
    </xf>
    <xf numFmtId="166" fontId="17" fillId="0" borderId="9" xfId="1" applyNumberFormat="1" applyFont="1" applyBorder="1" applyAlignment="1" applyProtection="1">
      <alignment horizontal="center" vertical="center"/>
    </xf>
    <xf numFmtId="166" fontId="17" fillId="0" borderId="9" xfId="1" applyNumberFormat="1" applyFont="1" applyBorder="1" applyAlignment="1" applyProtection="1">
      <alignment horizontal="center" vertical="center"/>
      <protection locked="0"/>
    </xf>
    <xf numFmtId="0" fontId="17" fillId="0" borderId="9" xfId="1" applyFont="1" applyBorder="1" applyAlignment="1" applyProtection="1">
      <alignment vertical="center" wrapText="1"/>
    </xf>
    <xf numFmtId="0" fontId="17" fillId="0" borderId="8" xfId="1" applyFont="1" applyFill="1" applyBorder="1" applyAlignment="1" applyProtection="1">
      <alignment horizontal="center" vertic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19" fillId="0" borderId="9" xfId="1" applyFont="1" applyFill="1" applyBorder="1" applyAlignment="1" applyProtection="1">
      <alignment horizontal="left" vertical="center" wrapText="1"/>
    </xf>
    <xf numFmtId="166" fontId="20" fillId="0" borderId="9" xfId="1" applyNumberFormat="1" applyFont="1" applyFill="1" applyBorder="1" applyAlignment="1" applyProtection="1">
      <alignment horizontal="center" vertical="center"/>
    </xf>
    <xf numFmtId="166" fontId="20" fillId="0" borderId="9" xfId="1" applyNumberFormat="1" applyFont="1" applyBorder="1" applyAlignment="1" applyProtection="1">
      <alignment horizontal="center" vertical="center"/>
    </xf>
    <xf numFmtId="166" fontId="20" fillId="0" borderId="9" xfId="1" applyNumberFormat="1" applyFont="1" applyBorder="1" applyAlignment="1" applyProtection="1">
      <alignment horizontal="center" vertical="center"/>
      <protection locked="0"/>
    </xf>
    <xf numFmtId="16" fontId="17" fillId="0" borderId="2" xfId="1" applyNumberFormat="1" applyFont="1" applyBorder="1" applyAlignment="1" applyProtection="1">
      <alignment horizontal="center" vertical="center"/>
    </xf>
    <xf numFmtId="0" fontId="22" fillId="0" borderId="2" xfId="1" applyFont="1" applyBorder="1" applyAlignment="1" applyProtection="1">
      <alignment horizontal="left" vertical="center" wrapText="1"/>
    </xf>
    <xf numFmtId="0" fontId="18" fillId="0" borderId="9" xfId="1" applyFont="1" applyBorder="1" applyAlignment="1" applyProtection="1">
      <alignment horizontal="left" vertical="center" wrapText="1"/>
    </xf>
    <xf numFmtId="16" fontId="17" fillId="0" borderId="5" xfId="1" applyNumberFormat="1" applyFont="1" applyBorder="1" applyAlignment="1" applyProtection="1">
      <alignment horizontal="center" vertical="center"/>
    </xf>
    <xf numFmtId="0" fontId="22" fillId="0" borderId="5" xfId="1" applyFont="1" applyBorder="1" applyAlignment="1" applyProtection="1">
      <alignment horizontal="left" vertical="center" wrapText="1"/>
    </xf>
    <xf numFmtId="0" fontId="19" fillId="0" borderId="9" xfId="1" applyFont="1" applyBorder="1" applyAlignment="1" applyProtection="1">
      <alignment horizontal="left" vertical="center" wrapText="1"/>
    </xf>
    <xf numFmtId="16" fontId="6" fillId="0" borderId="2" xfId="1" applyNumberFormat="1" applyFont="1" applyBorder="1" applyAlignment="1" applyProtection="1">
      <alignment horizontal="center" vertical="center"/>
    </xf>
    <xf numFmtId="0" fontId="23" fillId="0" borderId="2" xfId="1" applyFont="1" applyBorder="1" applyAlignment="1" applyProtection="1">
      <alignment horizontal="left" vertical="center" wrapText="1"/>
    </xf>
    <xf numFmtId="0" fontId="20" fillId="0" borderId="9" xfId="1" applyFont="1" applyBorder="1" applyAlignment="1" applyProtection="1">
      <alignment vertical="center" wrapText="1"/>
    </xf>
    <xf numFmtId="16" fontId="6" fillId="0" borderId="5" xfId="1" applyNumberFormat="1" applyFont="1" applyBorder="1" applyAlignment="1" applyProtection="1">
      <alignment horizontal="center" vertical="center"/>
    </xf>
    <xf numFmtId="0" fontId="23" fillId="0" borderId="5" xfId="1" applyFont="1" applyBorder="1" applyAlignment="1" applyProtection="1">
      <alignment horizontal="left" vertical="center" wrapText="1"/>
    </xf>
    <xf numFmtId="0" fontId="20" fillId="0" borderId="5" xfId="1" applyFont="1" applyBorder="1" applyAlignment="1" applyProtection="1">
      <alignment horizontal="center" vertical="center"/>
    </xf>
    <xf numFmtId="0" fontId="24" fillId="0" borderId="9" xfId="1" applyFont="1" applyBorder="1" applyAlignment="1" applyProtection="1">
      <alignment horizontal="left" vertical="center" wrapText="1"/>
    </xf>
    <xf numFmtId="16" fontId="20" fillId="0" borderId="2" xfId="1" applyNumberFormat="1" applyFont="1" applyBorder="1" applyAlignment="1" applyProtection="1">
      <alignment horizontal="center" vertical="center"/>
    </xf>
    <xf numFmtId="0" fontId="24" fillId="0" borderId="2" xfId="1" applyFont="1" applyBorder="1" applyAlignment="1" applyProtection="1">
      <alignment horizontal="left" vertical="center" wrapText="1"/>
    </xf>
    <xf numFmtId="16" fontId="20" fillId="0" borderId="5" xfId="1" applyNumberFormat="1" applyFont="1" applyBorder="1" applyAlignment="1" applyProtection="1">
      <alignment horizontal="center" vertical="center"/>
    </xf>
    <xf numFmtId="0" fontId="24" fillId="0" borderId="5" xfId="1" applyFont="1" applyBorder="1" applyAlignment="1" applyProtection="1">
      <alignment horizontal="left" vertical="center" wrapText="1"/>
    </xf>
    <xf numFmtId="0" fontId="25" fillId="0" borderId="2" xfId="1" applyFont="1" applyBorder="1" applyAlignment="1" applyProtection="1">
      <alignment horizontal="left" vertical="center" wrapText="1"/>
    </xf>
    <xf numFmtId="166" fontId="10" fillId="0" borderId="9" xfId="1" applyNumberFormat="1" applyFont="1" applyBorder="1" applyAlignment="1" applyProtection="1">
      <alignment horizontal="center" vertical="center"/>
      <protection locked="0"/>
    </xf>
    <xf numFmtId="0" fontId="10" fillId="0" borderId="5" xfId="1" applyFont="1" applyBorder="1" applyAlignment="1" applyProtection="1">
      <alignment horizontal="center" vertical="center"/>
    </xf>
    <xf numFmtId="0" fontId="25" fillId="0" borderId="5" xfId="1" applyFont="1" applyBorder="1" applyAlignment="1" applyProtection="1">
      <alignment horizontal="left" vertical="center" wrapText="1"/>
    </xf>
    <xf numFmtId="166" fontId="6" fillId="0" borderId="9" xfId="1" applyNumberFormat="1" applyFont="1" applyBorder="1" applyAlignment="1" applyProtection="1">
      <alignment horizontal="center" vertical="center"/>
      <protection locked="0"/>
    </xf>
    <xf numFmtId="16" fontId="10" fillId="0" borderId="2" xfId="1" applyNumberFormat="1" applyFont="1" applyBorder="1" applyAlignment="1" applyProtection="1">
      <alignment horizontal="center" vertical="center"/>
    </xf>
    <xf numFmtId="0" fontId="25" fillId="3" borderId="2" xfId="1" applyFont="1" applyFill="1" applyBorder="1" applyAlignment="1" applyProtection="1">
      <alignment horizontal="left" vertical="center" wrapText="1"/>
    </xf>
    <xf numFmtId="16" fontId="10" fillId="0" borderId="5" xfId="1" applyNumberFormat="1" applyFont="1" applyBorder="1" applyAlignment="1" applyProtection="1">
      <alignment horizontal="center" vertical="center"/>
    </xf>
    <xf numFmtId="0" fontId="25" fillId="3" borderId="5" xfId="1" applyFont="1" applyFill="1" applyBorder="1" applyAlignment="1" applyProtection="1">
      <alignment horizontal="left" vertical="center" wrapText="1"/>
    </xf>
    <xf numFmtId="0" fontId="6" fillId="0" borderId="5" xfId="1" applyFont="1" applyBorder="1" applyAlignment="1" applyProtection="1">
      <alignment horizontal="center" vertical="center"/>
    </xf>
    <xf numFmtId="0" fontId="23" fillId="0" borderId="9" xfId="1" applyFont="1" applyBorder="1" applyAlignment="1" applyProtection="1">
      <alignment horizontal="left" vertical="center" wrapText="1"/>
    </xf>
    <xf numFmtId="0" fontId="15" fillId="0" borderId="5" xfId="1" applyFont="1" applyBorder="1" applyAlignment="1" applyProtection="1">
      <alignment horizontal="center" vertical="center"/>
    </xf>
    <xf numFmtId="166" fontId="26" fillId="0" borderId="0" xfId="1" applyNumberFormat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6" fontId="27" fillId="0" borderId="0" xfId="1" applyNumberFormat="1" applyFont="1" applyFill="1" applyAlignment="1" applyProtection="1">
      <alignment vertical="center"/>
    </xf>
    <xf numFmtId="0" fontId="28" fillId="0" borderId="0" xfId="1" applyFont="1" applyFill="1" applyAlignment="1" applyProtection="1">
      <alignment vertical="center"/>
    </xf>
    <xf numFmtId="0" fontId="27" fillId="0" borderId="0" xfId="1" applyFont="1" applyFill="1" applyAlignment="1" applyProtection="1">
      <alignment vertical="center"/>
    </xf>
    <xf numFmtId="0" fontId="10" fillId="0" borderId="2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center" wrapText="1"/>
    </xf>
    <xf numFmtId="166" fontId="10" fillId="0" borderId="9" xfId="1" applyNumberFormat="1" applyFont="1" applyFill="1" applyBorder="1" applyAlignment="1" applyProtection="1">
      <alignment horizontal="center" vertical="center"/>
      <protection locked="0"/>
    </xf>
    <xf numFmtId="0" fontId="10" fillId="0" borderId="8" xfId="1" applyFont="1" applyFill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left" vertical="center" wrapText="1"/>
    </xf>
    <xf numFmtId="0" fontId="5" fillId="0" borderId="9" xfId="1" applyFont="1" applyFill="1" applyBorder="1" applyAlignment="1" applyProtection="1">
      <alignment horizontal="left" vertical="center" wrapText="1"/>
    </xf>
    <xf numFmtId="0" fontId="6" fillId="0" borderId="9" xfId="1" applyFont="1" applyBorder="1" applyAlignment="1" applyProtection="1">
      <alignment horizontal="left" vertical="center" wrapText="1"/>
    </xf>
    <xf numFmtId="0" fontId="2" fillId="0" borderId="0" xfId="1" applyFont="1" applyProtection="1"/>
    <xf numFmtId="0" fontId="2" fillId="0" borderId="0" xfId="1" applyFont="1" applyAlignment="1" applyProtection="1">
      <alignment vertical="top"/>
    </xf>
    <xf numFmtId="0" fontId="2" fillId="0" borderId="0" xfId="1" applyFont="1" applyFill="1" applyProtection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"/>
  <sheetViews>
    <sheetView tabSelected="1" topLeftCell="A22" workbookViewId="0">
      <selection activeCell="H10" sqref="H10"/>
    </sheetView>
  </sheetViews>
  <sheetFormatPr defaultColWidth="9.109375" defaultRowHeight="14.4" x14ac:dyDescent="0.3"/>
  <cols>
    <col min="1" max="1" width="6.5546875" style="171" customWidth="1"/>
    <col min="2" max="2" width="34.5546875" style="171" customWidth="1"/>
    <col min="3" max="3" width="20.88671875" style="172" customWidth="1"/>
    <col min="4" max="4" width="18" style="173" customWidth="1"/>
    <col min="5" max="5" width="14.6640625" style="171" customWidth="1"/>
    <col min="6" max="6" width="15" style="171" customWidth="1"/>
    <col min="7" max="7" width="13.88671875" style="171" customWidth="1"/>
    <col min="8" max="8" width="12.109375" style="171" customWidth="1"/>
    <col min="9" max="9" width="10.88671875" style="171" customWidth="1"/>
    <col min="10" max="10" width="14.33203125" style="171" customWidth="1"/>
    <col min="11" max="11" width="13.5546875" style="171" customWidth="1"/>
    <col min="12" max="12" width="15.109375" style="171" customWidth="1"/>
    <col min="13" max="13" width="13" style="171" customWidth="1"/>
    <col min="14" max="14" width="15.33203125" style="171" customWidth="1"/>
    <col min="15" max="15" width="11.5546875" style="171" customWidth="1"/>
    <col min="16" max="16" width="15" style="171" customWidth="1"/>
    <col min="17" max="17" width="11.5546875" style="171" customWidth="1"/>
    <col min="18" max="18" width="14.44140625" style="171" customWidth="1"/>
    <col min="19" max="19" width="11.5546875" style="171" customWidth="1"/>
    <col min="20" max="20" width="13" style="171" customWidth="1"/>
    <col min="21" max="21" width="11.5546875" style="171" customWidth="1"/>
    <col min="22" max="22" width="14.33203125" style="171" customWidth="1"/>
    <col min="23" max="23" width="11.5546875" style="171" customWidth="1"/>
    <col min="24" max="24" width="15" style="171" customWidth="1"/>
    <col min="25" max="25" width="11.5546875" style="171" customWidth="1"/>
    <col min="26" max="26" width="16.109375" style="171" customWidth="1"/>
    <col min="27" max="27" width="11.5546875" style="171" customWidth="1"/>
    <col min="28" max="28" width="14.88671875" style="171" customWidth="1"/>
    <col min="29" max="29" width="11.5546875" style="171" customWidth="1"/>
    <col min="30" max="30" width="13.44140625" style="171" customWidth="1"/>
    <col min="31" max="31" width="11.5546875" style="171" customWidth="1"/>
    <col min="32" max="32" width="13.6640625" style="171" customWidth="1"/>
    <col min="33" max="33" width="11.5546875" style="171" customWidth="1"/>
    <col min="34" max="34" width="124.44140625" style="171" customWidth="1"/>
    <col min="35" max="16384" width="9.109375" style="171"/>
  </cols>
  <sheetData>
    <row r="1" spans="1:35" s="1" customFormat="1" ht="23.25" customHeight="1" x14ac:dyDescent="0.3">
      <c r="C1" s="2"/>
      <c r="D1" s="3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7"/>
      <c r="AE1" s="7"/>
      <c r="AF1" s="7"/>
      <c r="AG1" s="5"/>
      <c r="AH1" s="8"/>
    </row>
    <row r="2" spans="1:35" s="1" customFormat="1" ht="15.6" x14ac:dyDescent="0.3">
      <c r="A2" s="9"/>
      <c r="B2" s="9"/>
      <c r="C2" s="10" t="s">
        <v>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5" s="1" customFormat="1" ht="27" customHeight="1" x14ac:dyDescent="0.3">
      <c r="A3" s="9"/>
      <c r="B3" s="9"/>
      <c r="C3" s="12" t="s">
        <v>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3"/>
      <c r="U3" s="13"/>
      <c r="V3" s="13"/>
      <c r="W3" s="13"/>
      <c r="X3" s="13"/>
      <c r="Y3" s="13"/>
      <c r="Z3" s="13"/>
      <c r="AA3" s="13"/>
      <c r="AB3" s="13"/>
      <c r="AC3" s="13"/>
      <c r="AD3" s="14"/>
      <c r="AE3" s="14"/>
      <c r="AF3" s="14"/>
      <c r="AG3" s="14" t="s">
        <v>2</v>
      </c>
      <c r="AH3" s="14"/>
    </row>
    <row r="4" spans="1:35" s="1" customFormat="1" ht="15" customHeight="1" x14ac:dyDescent="0.3">
      <c r="A4" s="15" t="s">
        <v>3</v>
      </c>
      <c r="B4" s="16" t="s">
        <v>4</v>
      </c>
      <c r="C4" s="17" t="s">
        <v>5</v>
      </c>
      <c r="D4" s="18" t="s">
        <v>6</v>
      </c>
      <c r="E4" s="19" t="s">
        <v>6</v>
      </c>
      <c r="F4" s="19" t="s">
        <v>7</v>
      </c>
      <c r="G4" s="19" t="s">
        <v>8</v>
      </c>
      <c r="H4" s="20" t="s">
        <v>9</v>
      </c>
      <c r="I4" s="21"/>
      <c r="J4" s="20" t="s">
        <v>10</v>
      </c>
      <c r="K4" s="21"/>
      <c r="L4" s="20" t="s">
        <v>11</v>
      </c>
      <c r="M4" s="21"/>
      <c r="N4" s="20" t="s">
        <v>12</v>
      </c>
      <c r="O4" s="21"/>
      <c r="P4" s="20" t="s">
        <v>13</v>
      </c>
      <c r="Q4" s="21"/>
      <c r="R4" s="20" t="s">
        <v>14</v>
      </c>
      <c r="S4" s="21"/>
      <c r="T4" s="20" t="s">
        <v>15</v>
      </c>
      <c r="U4" s="21"/>
      <c r="V4" s="20" t="s">
        <v>16</v>
      </c>
      <c r="W4" s="21"/>
      <c r="X4" s="20" t="s">
        <v>17</v>
      </c>
      <c r="Y4" s="21"/>
      <c r="Z4" s="20" t="s">
        <v>18</v>
      </c>
      <c r="AA4" s="21"/>
      <c r="AB4" s="20" t="s">
        <v>19</v>
      </c>
      <c r="AC4" s="21"/>
      <c r="AD4" s="20" t="s">
        <v>20</v>
      </c>
      <c r="AE4" s="21"/>
      <c r="AF4" s="20" t="s">
        <v>21</v>
      </c>
      <c r="AG4" s="21"/>
      <c r="AH4" s="22" t="s">
        <v>22</v>
      </c>
    </row>
    <row r="5" spans="1:35" s="1" customFormat="1" ht="39" customHeight="1" x14ac:dyDescent="0.3">
      <c r="A5" s="23"/>
      <c r="B5" s="24"/>
      <c r="C5" s="25"/>
      <c r="D5" s="26"/>
      <c r="E5" s="27"/>
      <c r="F5" s="27"/>
      <c r="G5" s="27"/>
      <c r="H5" s="28"/>
      <c r="I5" s="29"/>
      <c r="J5" s="28"/>
      <c r="K5" s="29"/>
      <c r="L5" s="28"/>
      <c r="M5" s="29"/>
      <c r="N5" s="28"/>
      <c r="O5" s="29"/>
      <c r="P5" s="28"/>
      <c r="Q5" s="29"/>
      <c r="R5" s="28"/>
      <c r="S5" s="29"/>
      <c r="T5" s="28"/>
      <c r="U5" s="29"/>
      <c r="V5" s="28"/>
      <c r="W5" s="29"/>
      <c r="X5" s="28"/>
      <c r="Y5" s="29"/>
      <c r="Z5" s="28"/>
      <c r="AA5" s="29"/>
      <c r="AB5" s="28"/>
      <c r="AC5" s="29"/>
      <c r="AD5" s="28"/>
      <c r="AE5" s="29"/>
      <c r="AF5" s="28"/>
      <c r="AG5" s="29"/>
      <c r="AH5" s="30"/>
    </row>
    <row r="6" spans="1:35" s="1" customFormat="1" ht="64.5" customHeight="1" x14ac:dyDescent="0.3">
      <c r="A6" s="31"/>
      <c r="B6" s="32"/>
      <c r="C6" s="33"/>
      <c r="D6" s="34">
        <v>2025</v>
      </c>
      <c r="E6" s="35">
        <v>45748</v>
      </c>
      <c r="F6" s="35">
        <v>45748</v>
      </c>
      <c r="G6" s="35">
        <v>45748</v>
      </c>
      <c r="H6" s="36" t="s">
        <v>23</v>
      </c>
      <c r="I6" s="36" t="s">
        <v>24</v>
      </c>
      <c r="J6" s="36" t="s">
        <v>25</v>
      </c>
      <c r="K6" s="36" t="s">
        <v>26</v>
      </c>
      <c r="L6" s="36" t="s">
        <v>25</v>
      </c>
      <c r="M6" s="36" t="s">
        <v>26</v>
      </c>
      <c r="N6" s="36" t="s">
        <v>25</v>
      </c>
      <c r="O6" s="36" t="s">
        <v>26</v>
      </c>
      <c r="P6" s="36" t="s">
        <v>25</v>
      </c>
      <c r="Q6" s="36" t="s">
        <v>26</v>
      </c>
      <c r="R6" s="36" t="s">
        <v>25</v>
      </c>
      <c r="S6" s="36" t="s">
        <v>26</v>
      </c>
      <c r="T6" s="36" t="s">
        <v>25</v>
      </c>
      <c r="U6" s="36" t="s">
        <v>26</v>
      </c>
      <c r="V6" s="36" t="s">
        <v>25</v>
      </c>
      <c r="W6" s="36" t="s">
        <v>26</v>
      </c>
      <c r="X6" s="36" t="s">
        <v>25</v>
      </c>
      <c r="Y6" s="36" t="s">
        <v>26</v>
      </c>
      <c r="Z6" s="36" t="s">
        <v>25</v>
      </c>
      <c r="AA6" s="36" t="s">
        <v>26</v>
      </c>
      <c r="AB6" s="36" t="s">
        <v>25</v>
      </c>
      <c r="AC6" s="36" t="s">
        <v>26</v>
      </c>
      <c r="AD6" s="36" t="s">
        <v>25</v>
      </c>
      <c r="AE6" s="36" t="s">
        <v>26</v>
      </c>
      <c r="AF6" s="36" t="s">
        <v>25</v>
      </c>
      <c r="AG6" s="36" t="s">
        <v>26</v>
      </c>
      <c r="AH6" s="37"/>
    </row>
    <row r="7" spans="1:35" s="40" customFormat="1" ht="15.6" x14ac:dyDescent="0.3">
      <c r="A7" s="38">
        <v>1</v>
      </c>
      <c r="B7" s="38">
        <v>2</v>
      </c>
      <c r="C7" s="39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  <c r="R7" s="38">
        <v>18</v>
      </c>
      <c r="S7" s="38">
        <v>19</v>
      </c>
      <c r="T7" s="38">
        <v>20</v>
      </c>
      <c r="U7" s="38">
        <v>21</v>
      </c>
      <c r="V7" s="38">
        <v>22</v>
      </c>
      <c r="W7" s="38">
        <v>23</v>
      </c>
      <c r="X7" s="38">
        <v>24</v>
      </c>
      <c r="Y7" s="38">
        <v>25</v>
      </c>
      <c r="Z7" s="38">
        <v>26</v>
      </c>
      <c r="AA7" s="38">
        <v>27</v>
      </c>
      <c r="AB7" s="38">
        <v>28</v>
      </c>
      <c r="AC7" s="38">
        <v>29</v>
      </c>
      <c r="AD7" s="38">
        <v>30</v>
      </c>
      <c r="AE7" s="38">
        <v>31</v>
      </c>
      <c r="AF7" s="38">
        <v>32</v>
      </c>
      <c r="AG7" s="38">
        <v>33</v>
      </c>
      <c r="AH7" s="38">
        <v>34</v>
      </c>
    </row>
    <row r="8" spans="1:35" s="47" customFormat="1" ht="31.5" customHeight="1" x14ac:dyDescent="0.3">
      <c r="A8" s="41"/>
      <c r="B8" s="42" t="s">
        <v>27</v>
      </c>
      <c r="C8" s="43" t="s">
        <v>28</v>
      </c>
      <c r="D8" s="44">
        <f>D10+D9</f>
        <v>117208.59900000002</v>
      </c>
      <c r="E8" s="44">
        <f>E10+E9</f>
        <v>43686.931000000004</v>
      </c>
      <c r="F8" s="44">
        <f t="shared" ref="F8:G8" si="0">F10+F9</f>
        <v>39360.323999999993</v>
      </c>
      <c r="G8" s="44">
        <f t="shared" si="0"/>
        <v>39360.323999999993</v>
      </c>
      <c r="H8" s="44">
        <f>IFERROR(G8/D8*100,0)</f>
        <v>33.581430318094654</v>
      </c>
      <c r="I8" s="44">
        <f>IFERROR(G8/E8*100,0)</f>
        <v>90.096335675307543</v>
      </c>
      <c r="J8" s="45">
        <f>J9+J10</f>
        <v>19836.083000000002</v>
      </c>
      <c r="K8" s="45">
        <f t="shared" ref="K8:AG8" si="1">K9+K10</f>
        <v>15167.894999999999</v>
      </c>
      <c r="L8" s="45">
        <f t="shared" si="1"/>
        <v>12187.647999999999</v>
      </c>
      <c r="M8" s="45">
        <f t="shared" si="1"/>
        <v>11974.716</v>
      </c>
      <c r="N8" s="45">
        <f t="shared" si="1"/>
        <v>12075.3</v>
      </c>
      <c r="O8" s="45">
        <f t="shared" si="1"/>
        <v>12217.713</v>
      </c>
      <c r="P8" s="45">
        <f t="shared" si="1"/>
        <v>11688.481</v>
      </c>
      <c r="Q8" s="45">
        <f t="shared" si="1"/>
        <v>0</v>
      </c>
      <c r="R8" s="45">
        <f t="shared" si="1"/>
        <v>9196.1150000000016</v>
      </c>
      <c r="S8" s="45">
        <f t="shared" si="1"/>
        <v>0</v>
      </c>
      <c r="T8" s="45">
        <f t="shared" si="1"/>
        <v>6828.9670000000006</v>
      </c>
      <c r="U8" s="45">
        <f t="shared" si="1"/>
        <v>0</v>
      </c>
      <c r="V8" s="45">
        <f t="shared" si="1"/>
        <v>9344.726999999999</v>
      </c>
      <c r="W8" s="45">
        <f t="shared" si="1"/>
        <v>0</v>
      </c>
      <c r="X8" s="45">
        <f t="shared" si="1"/>
        <v>8455.0380000000005</v>
      </c>
      <c r="Y8" s="45">
        <f t="shared" si="1"/>
        <v>0</v>
      </c>
      <c r="Z8" s="45">
        <f t="shared" si="1"/>
        <v>6311.058</v>
      </c>
      <c r="AA8" s="45">
        <f t="shared" si="1"/>
        <v>0</v>
      </c>
      <c r="AB8" s="45">
        <f t="shared" si="1"/>
        <v>7366.4690000000001</v>
      </c>
      <c r="AC8" s="45">
        <f t="shared" si="1"/>
        <v>0</v>
      </c>
      <c r="AD8" s="45">
        <f t="shared" si="1"/>
        <v>8011.8969999999999</v>
      </c>
      <c r="AE8" s="45">
        <f t="shared" si="1"/>
        <v>0</v>
      </c>
      <c r="AF8" s="45">
        <f t="shared" si="1"/>
        <v>5906.8160000000007</v>
      </c>
      <c r="AG8" s="45">
        <f t="shared" si="1"/>
        <v>0</v>
      </c>
      <c r="AH8" s="46"/>
    </row>
    <row r="9" spans="1:35" s="53" customFormat="1" ht="40.5" customHeight="1" x14ac:dyDescent="0.3">
      <c r="A9" s="48"/>
      <c r="B9" s="49"/>
      <c r="C9" s="50" t="s">
        <v>29</v>
      </c>
      <c r="D9" s="51">
        <f>J9+L9+N9+P9+R9+T9+V9+X9+Z9+AB9+AD9+AF9</f>
        <v>116780.59900000002</v>
      </c>
      <c r="E9" s="51">
        <f>J9+L9+N9</f>
        <v>43671.031000000003</v>
      </c>
      <c r="F9" s="51">
        <f t="shared" ref="F9:F10" si="2">G9</f>
        <v>39360.323999999993</v>
      </c>
      <c r="G9" s="51">
        <f>K9+M9+O9+Q9+S9+U9+W9+Y9+AA9+AC9+AE9+AG9</f>
        <v>39360.323999999993</v>
      </c>
      <c r="H9" s="51">
        <f>IFERROR(G9/D9*100,0)</f>
        <v>33.704506002747934</v>
      </c>
      <c r="I9" s="51">
        <f>IFERROR(G9/E9*100,0)</f>
        <v>90.129138467099608</v>
      </c>
      <c r="J9" s="51">
        <f t="shared" ref="J9:AG9" si="3">J13+J22+J25+J28+J53</f>
        <v>19820.183000000001</v>
      </c>
      <c r="K9" s="51">
        <f t="shared" si="3"/>
        <v>15167.894999999999</v>
      </c>
      <c r="L9" s="51">
        <f t="shared" si="3"/>
        <v>11775.547999999999</v>
      </c>
      <c r="M9" s="51">
        <f t="shared" si="3"/>
        <v>11974.716</v>
      </c>
      <c r="N9" s="51">
        <f t="shared" si="3"/>
        <v>12075.3</v>
      </c>
      <c r="O9" s="51">
        <f t="shared" si="3"/>
        <v>12217.713</v>
      </c>
      <c r="P9" s="51">
        <f t="shared" si="3"/>
        <v>11688.481</v>
      </c>
      <c r="Q9" s="51">
        <f t="shared" si="3"/>
        <v>0</v>
      </c>
      <c r="R9" s="51">
        <f t="shared" si="3"/>
        <v>9196.1150000000016</v>
      </c>
      <c r="S9" s="51">
        <f t="shared" si="3"/>
        <v>0</v>
      </c>
      <c r="T9" s="51">
        <f t="shared" si="3"/>
        <v>6828.9670000000006</v>
      </c>
      <c r="U9" s="51">
        <f t="shared" si="3"/>
        <v>0</v>
      </c>
      <c r="V9" s="51">
        <f t="shared" si="3"/>
        <v>9344.726999999999</v>
      </c>
      <c r="W9" s="51">
        <f t="shared" si="3"/>
        <v>0</v>
      </c>
      <c r="X9" s="51">
        <f t="shared" si="3"/>
        <v>8455.0380000000005</v>
      </c>
      <c r="Y9" s="51">
        <f t="shared" si="3"/>
        <v>0</v>
      </c>
      <c r="Z9" s="51">
        <f t="shared" si="3"/>
        <v>6311.058</v>
      </c>
      <c r="AA9" s="51">
        <f t="shared" si="3"/>
        <v>0</v>
      </c>
      <c r="AB9" s="51">
        <f t="shared" si="3"/>
        <v>7366.4690000000001</v>
      </c>
      <c r="AC9" s="51">
        <f t="shared" si="3"/>
        <v>0</v>
      </c>
      <c r="AD9" s="51">
        <f t="shared" si="3"/>
        <v>8011.8969999999999</v>
      </c>
      <c r="AE9" s="51">
        <f t="shared" si="3"/>
        <v>0</v>
      </c>
      <c r="AF9" s="51">
        <f t="shared" si="3"/>
        <v>5906.8160000000007</v>
      </c>
      <c r="AG9" s="51">
        <f t="shared" si="3"/>
        <v>0</v>
      </c>
      <c r="AH9" s="52"/>
    </row>
    <row r="10" spans="1:35" s="53" customFormat="1" ht="34.5" customHeight="1" x14ac:dyDescent="0.3">
      <c r="A10" s="54"/>
      <c r="B10" s="55"/>
      <c r="C10" s="50" t="s">
        <v>30</v>
      </c>
      <c r="D10" s="51">
        <f t="shared" ref="D10" si="4">J10+L10+N10+P10+R10+T10+V10+X10+Z10+AB10+AD10+AF10</f>
        <v>428</v>
      </c>
      <c r="E10" s="51">
        <f t="shared" ref="E10" si="5">J10</f>
        <v>15.9</v>
      </c>
      <c r="F10" s="51">
        <f t="shared" si="2"/>
        <v>0</v>
      </c>
      <c r="G10" s="51">
        <f t="shared" ref="G10" si="6">K10+M10+O10+Q10+S10+U10+W10+Y10+AA10+AC10+AE10+AG10</f>
        <v>0</v>
      </c>
      <c r="H10" s="51">
        <f>IFERROR(G10/D10*100,0)</f>
        <v>0</v>
      </c>
      <c r="I10" s="51">
        <f>IFERROR(G10/E10*100,0)</f>
        <v>0</v>
      </c>
      <c r="J10" s="51">
        <f>J29</f>
        <v>15.9</v>
      </c>
      <c r="K10" s="51">
        <f t="shared" ref="K10:AG10" si="7">K29</f>
        <v>0</v>
      </c>
      <c r="L10" s="51">
        <f t="shared" si="7"/>
        <v>412.1</v>
      </c>
      <c r="M10" s="51">
        <f>M29</f>
        <v>0</v>
      </c>
      <c r="N10" s="51">
        <f t="shared" si="7"/>
        <v>0</v>
      </c>
      <c r="O10" s="51">
        <f t="shared" si="7"/>
        <v>0</v>
      </c>
      <c r="P10" s="51">
        <f t="shared" si="7"/>
        <v>0</v>
      </c>
      <c r="Q10" s="51">
        <f t="shared" si="7"/>
        <v>0</v>
      </c>
      <c r="R10" s="51">
        <f t="shared" si="7"/>
        <v>0</v>
      </c>
      <c r="S10" s="51">
        <f t="shared" si="7"/>
        <v>0</v>
      </c>
      <c r="T10" s="51">
        <f t="shared" si="7"/>
        <v>0</v>
      </c>
      <c r="U10" s="51">
        <f t="shared" si="7"/>
        <v>0</v>
      </c>
      <c r="V10" s="51">
        <f t="shared" si="7"/>
        <v>0</v>
      </c>
      <c r="W10" s="51">
        <f t="shared" si="7"/>
        <v>0</v>
      </c>
      <c r="X10" s="51">
        <f t="shared" si="7"/>
        <v>0</v>
      </c>
      <c r="Y10" s="51">
        <f t="shared" si="7"/>
        <v>0</v>
      </c>
      <c r="Z10" s="51">
        <f t="shared" si="7"/>
        <v>0</v>
      </c>
      <c r="AA10" s="51">
        <f t="shared" si="7"/>
        <v>0</v>
      </c>
      <c r="AB10" s="51">
        <f t="shared" si="7"/>
        <v>0</v>
      </c>
      <c r="AC10" s="51">
        <f t="shared" si="7"/>
        <v>0</v>
      </c>
      <c r="AD10" s="51">
        <f t="shared" si="7"/>
        <v>0</v>
      </c>
      <c r="AE10" s="51">
        <f t="shared" si="7"/>
        <v>0</v>
      </c>
      <c r="AF10" s="51">
        <f t="shared" si="7"/>
        <v>0</v>
      </c>
      <c r="AG10" s="51">
        <f t="shared" si="7"/>
        <v>0</v>
      </c>
      <c r="AH10" s="52"/>
    </row>
    <row r="11" spans="1:35" s="61" customFormat="1" ht="18.75" customHeight="1" x14ac:dyDescent="0.3">
      <c r="A11" s="56"/>
      <c r="B11" s="57" t="s">
        <v>31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9"/>
      <c r="AH11" s="60"/>
    </row>
    <row r="12" spans="1:35" s="68" customFormat="1" ht="23.25" customHeight="1" x14ac:dyDescent="0.3">
      <c r="A12" s="62" t="s">
        <v>32</v>
      </c>
      <c r="B12" s="63" t="s">
        <v>33</v>
      </c>
      <c r="C12" s="64" t="s">
        <v>28</v>
      </c>
      <c r="D12" s="65">
        <f>D13</f>
        <v>7799.4</v>
      </c>
      <c r="E12" s="65">
        <f>E13</f>
        <v>6499.4</v>
      </c>
      <c r="F12" s="65">
        <f t="shared" ref="F12:G12" si="8">F13</f>
        <v>6499.4</v>
      </c>
      <c r="G12" s="65">
        <f t="shared" si="8"/>
        <v>6499.4</v>
      </c>
      <c r="H12" s="65">
        <f t="shared" ref="H12:H27" si="9">IFERROR(G12/D12*100,0)</f>
        <v>83.332051183424355</v>
      </c>
      <c r="I12" s="65">
        <f t="shared" ref="I12:I27" si="10">IFERROR(G12/E12*100,0)</f>
        <v>100</v>
      </c>
      <c r="J12" s="65">
        <f>J13</f>
        <v>6499.4</v>
      </c>
      <c r="K12" s="65">
        <f t="shared" ref="K12:AG12" si="11">K13</f>
        <v>6499.4</v>
      </c>
      <c r="L12" s="65">
        <f t="shared" si="11"/>
        <v>0</v>
      </c>
      <c r="M12" s="65">
        <f t="shared" si="11"/>
        <v>0</v>
      </c>
      <c r="N12" s="65">
        <f t="shared" si="11"/>
        <v>0</v>
      </c>
      <c r="O12" s="65">
        <f t="shared" si="11"/>
        <v>0</v>
      </c>
      <c r="P12" s="65">
        <f t="shared" si="11"/>
        <v>300</v>
      </c>
      <c r="Q12" s="65">
        <f t="shared" si="11"/>
        <v>0</v>
      </c>
      <c r="R12" s="65">
        <f t="shared" si="11"/>
        <v>0</v>
      </c>
      <c r="S12" s="65">
        <f t="shared" si="11"/>
        <v>0</v>
      </c>
      <c r="T12" s="65">
        <f t="shared" si="11"/>
        <v>0</v>
      </c>
      <c r="U12" s="65">
        <f t="shared" si="11"/>
        <v>0</v>
      </c>
      <c r="V12" s="65">
        <f t="shared" si="11"/>
        <v>0</v>
      </c>
      <c r="W12" s="65">
        <f t="shared" si="11"/>
        <v>0</v>
      </c>
      <c r="X12" s="65">
        <f t="shared" si="11"/>
        <v>0</v>
      </c>
      <c r="Y12" s="65">
        <f t="shared" si="11"/>
        <v>0</v>
      </c>
      <c r="Z12" s="65">
        <f t="shared" si="11"/>
        <v>0</v>
      </c>
      <c r="AA12" s="65">
        <f t="shared" si="11"/>
        <v>0</v>
      </c>
      <c r="AB12" s="65">
        <f t="shared" si="11"/>
        <v>0</v>
      </c>
      <c r="AC12" s="65">
        <f t="shared" si="11"/>
        <v>0</v>
      </c>
      <c r="AD12" s="65">
        <f t="shared" si="11"/>
        <v>1000</v>
      </c>
      <c r="AE12" s="65">
        <f t="shared" si="11"/>
        <v>0</v>
      </c>
      <c r="AF12" s="65">
        <f t="shared" si="11"/>
        <v>0</v>
      </c>
      <c r="AG12" s="65">
        <f t="shared" si="11"/>
        <v>0</v>
      </c>
      <c r="AH12" s="66"/>
      <c r="AI12" s="67"/>
    </row>
    <row r="13" spans="1:35" s="61" customFormat="1" ht="48" customHeight="1" x14ac:dyDescent="0.3">
      <c r="A13" s="69"/>
      <c r="B13" s="70"/>
      <c r="C13" s="71" t="s">
        <v>29</v>
      </c>
      <c r="D13" s="72">
        <f>SUM(J13,L13,N13,P13,R13,T13,V13,X13,Z13,AB13,AD13,AF13)</f>
        <v>7799.4</v>
      </c>
      <c r="E13" s="72">
        <f>J13+L13</f>
        <v>6499.4</v>
      </c>
      <c r="F13" s="72">
        <f>G13</f>
        <v>6499.4</v>
      </c>
      <c r="G13" s="72">
        <f>SUM(K13,M13,O13,Q13,S13,U13,W13,Y13,AA13,AC13,AE13,AG13)</f>
        <v>6499.4</v>
      </c>
      <c r="H13" s="72">
        <f t="shared" si="9"/>
        <v>83.332051183424355</v>
      </c>
      <c r="I13" s="72">
        <f t="shared" si="10"/>
        <v>100</v>
      </c>
      <c r="J13" s="73">
        <f t="shared" ref="J13:AG13" si="12">J15+J17+J19</f>
        <v>6499.4</v>
      </c>
      <c r="K13" s="73">
        <f t="shared" si="12"/>
        <v>6499.4</v>
      </c>
      <c r="L13" s="73">
        <f t="shared" si="12"/>
        <v>0</v>
      </c>
      <c r="M13" s="73">
        <f t="shared" si="12"/>
        <v>0</v>
      </c>
      <c r="N13" s="73">
        <f t="shared" si="12"/>
        <v>0</v>
      </c>
      <c r="O13" s="73">
        <f t="shared" si="12"/>
        <v>0</v>
      </c>
      <c r="P13" s="73">
        <f t="shared" si="12"/>
        <v>300</v>
      </c>
      <c r="Q13" s="73">
        <f t="shared" si="12"/>
        <v>0</v>
      </c>
      <c r="R13" s="73">
        <f t="shared" si="12"/>
        <v>0</v>
      </c>
      <c r="S13" s="73">
        <f t="shared" si="12"/>
        <v>0</v>
      </c>
      <c r="T13" s="73">
        <f t="shared" si="12"/>
        <v>0</v>
      </c>
      <c r="U13" s="73">
        <f t="shared" si="12"/>
        <v>0</v>
      </c>
      <c r="V13" s="73">
        <f t="shared" si="12"/>
        <v>0</v>
      </c>
      <c r="W13" s="73">
        <f t="shared" si="12"/>
        <v>0</v>
      </c>
      <c r="X13" s="73">
        <f t="shared" si="12"/>
        <v>0</v>
      </c>
      <c r="Y13" s="73">
        <f t="shared" si="12"/>
        <v>0</v>
      </c>
      <c r="Z13" s="73">
        <f t="shared" si="12"/>
        <v>0</v>
      </c>
      <c r="AA13" s="73">
        <f t="shared" si="12"/>
        <v>0</v>
      </c>
      <c r="AB13" s="73">
        <f t="shared" si="12"/>
        <v>0</v>
      </c>
      <c r="AC13" s="73">
        <f t="shared" si="12"/>
        <v>0</v>
      </c>
      <c r="AD13" s="73">
        <f t="shared" si="12"/>
        <v>1000</v>
      </c>
      <c r="AE13" s="73">
        <f t="shared" si="12"/>
        <v>0</v>
      </c>
      <c r="AF13" s="73">
        <f t="shared" si="12"/>
        <v>0</v>
      </c>
      <c r="AG13" s="73">
        <f t="shared" si="12"/>
        <v>0</v>
      </c>
      <c r="AH13" s="74"/>
      <c r="AI13" s="75"/>
    </row>
    <row r="14" spans="1:35" s="68" customFormat="1" ht="48" customHeight="1" x14ac:dyDescent="0.3">
      <c r="A14" s="76"/>
      <c r="B14" s="77" t="s">
        <v>34</v>
      </c>
      <c r="C14" s="78" t="s">
        <v>28</v>
      </c>
      <c r="D14" s="79">
        <f>D15</f>
        <v>1000</v>
      </c>
      <c r="E14" s="79">
        <f>E15</f>
        <v>0</v>
      </c>
      <c r="F14" s="79">
        <f t="shared" ref="F14:G14" si="13">F15</f>
        <v>0</v>
      </c>
      <c r="G14" s="79">
        <f t="shared" si="13"/>
        <v>0</v>
      </c>
      <c r="H14" s="80">
        <f t="shared" si="9"/>
        <v>0</v>
      </c>
      <c r="I14" s="80">
        <f t="shared" si="10"/>
        <v>0</v>
      </c>
      <c r="J14" s="80">
        <f>J15</f>
        <v>0</v>
      </c>
      <c r="K14" s="80">
        <f t="shared" ref="K14:AG14" si="14">K15</f>
        <v>0</v>
      </c>
      <c r="L14" s="80">
        <f t="shared" si="14"/>
        <v>0</v>
      </c>
      <c r="M14" s="80">
        <f t="shared" si="14"/>
        <v>0</v>
      </c>
      <c r="N14" s="80">
        <f t="shared" si="14"/>
        <v>0</v>
      </c>
      <c r="O14" s="80">
        <f t="shared" si="14"/>
        <v>0</v>
      </c>
      <c r="P14" s="80">
        <f t="shared" si="14"/>
        <v>0</v>
      </c>
      <c r="Q14" s="80">
        <f t="shared" si="14"/>
        <v>0</v>
      </c>
      <c r="R14" s="80">
        <f t="shared" si="14"/>
        <v>0</v>
      </c>
      <c r="S14" s="80">
        <f t="shared" si="14"/>
        <v>0</v>
      </c>
      <c r="T14" s="80">
        <f t="shared" si="14"/>
        <v>0</v>
      </c>
      <c r="U14" s="80">
        <f t="shared" si="14"/>
        <v>0</v>
      </c>
      <c r="V14" s="80">
        <f t="shared" si="14"/>
        <v>0</v>
      </c>
      <c r="W14" s="80">
        <f t="shared" si="14"/>
        <v>0</v>
      </c>
      <c r="X14" s="80">
        <f t="shared" si="14"/>
        <v>0</v>
      </c>
      <c r="Y14" s="80">
        <f t="shared" si="14"/>
        <v>0</v>
      </c>
      <c r="Z14" s="80">
        <f t="shared" si="14"/>
        <v>0</v>
      </c>
      <c r="AA14" s="80">
        <f t="shared" si="14"/>
        <v>0</v>
      </c>
      <c r="AB14" s="80">
        <f t="shared" si="14"/>
        <v>0</v>
      </c>
      <c r="AC14" s="80">
        <f t="shared" si="14"/>
        <v>0</v>
      </c>
      <c r="AD14" s="80">
        <f t="shared" si="14"/>
        <v>1000</v>
      </c>
      <c r="AE14" s="80">
        <f t="shared" si="14"/>
        <v>0</v>
      </c>
      <c r="AF14" s="80">
        <f t="shared" si="14"/>
        <v>0</v>
      </c>
      <c r="AG14" s="80">
        <f t="shared" si="14"/>
        <v>0</v>
      </c>
      <c r="AH14" s="81" t="s">
        <v>35</v>
      </c>
      <c r="AI14" s="67"/>
    </row>
    <row r="15" spans="1:35" s="61" customFormat="1" ht="61.95" customHeight="1" x14ac:dyDescent="0.3">
      <c r="A15" s="82"/>
      <c r="B15" s="83"/>
      <c r="C15" s="84" t="s">
        <v>29</v>
      </c>
      <c r="D15" s="85">
        <f>SUM(J15,L15,N15,P15,R15,T15,V15,X15,Z15,AB15,AD15,AF15)</f>
        <v>1000</v>
      </c>
      <c r="E15" s="86">
        <f>J15+L15</f>
        <v>0</v>
      </c>
      <c r="F15" s="86">
        <f>G15</f>
        <v>0</v>
      </c>
      <c r="G15" s="86">
        <f>SUM(K15,M15,O15,Q15,S15,U15,W15,Y15,AA15,AC15,AE15,AG15)</f>
        <v>0</v>
      </c>
      <c r="H15" s="86">
        <f t="shared" si="9"/>
        <v>0</v>
      </c>
      <c r="I15" s="86">
        <f t="shared" si="10"/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1000</v>
      </c>
      <c r="AE15" s="87">
        <v>0</v>
      </c>
      <c r="AF15" s="87">
        <v>0</v>
      </c>
      <c r="AG15" s="87">
        <v>0</v>
      </c>
      <c r="AH15" s="88"/>
      <c r="AI15" s="75"/>
    </row>
    <row r="16" spans="1:35" s="68" customFormat="1" ht="331.2" customHeight="1" x14ac:dyDescent="0.3">
      <c r="A16" s="76"/>
      <c r="B16" s="77" t="s">
        <v>36</v>
      </c>
      <c r="C16" s="78" t="s">
        <v>28</v>
      </c>
      <c r="D16" s="79">
        <f>D17</f>
        <v>6499.4</v>
      </c>
      <c r="E16" s="79">
        <f t="shared" ref="E16:G16" si="15">E17</f>
        <v>6499.4</v>
      </c>
      <c r="F16" s="79">
        <f t="shared" si="15"/>
        <v>6499.4</v>
      </c>
      <c r="G16" s="79">
        <f t="shared" si="15"/>
        <v>6499.4</v>
      </c>
      <c r="H16" s="80">
        <f t="shared" si="9"/>
        <v>100</v>
      </c>
      <c r="I16" s="80">
        <f t="shared" si="10"/>
        <v>100</v>
      </c>
      <c r="J16" s="80">
        <f>J17</f>
        <v>6499.4</v>
      </c>
      <c r="K16" s="80">
        <f t="shared" ref="K16:AG16" si="16">K17</f>
        <v>6499.4</v>
      </c>
      <c r="L16" s="80">
        <f t="shared" si="16"/>
        <v>0</v>
      </c>
      <c r="M16" s="80">
        <f t="shared" si="16"/>
        <v>0</v>
      </c>
      <c r="N16" s="80">
        <f t="shared" si="16"/>
        <v>0</v>
      </c>
      <c r="O16" s="80">
        <f t="shared" si="16"/>
        <v>0</v>
      </c>
      <c r="P16" s="80">
        <f t="shared" si="16"/>
        <v>0</v>
      </c>
      <c r="Q16" s="80">
        <f t="shared" si="16"/>
        <v>0</v>
      </c>
      <c r="R16" s="80">
        <f t="shared" si="16"/>
        <v>0</v>
      </c>
      <c r="S16" s="80">
        <f t="shared" si="16"/>
        <v>0</v>
      </c>
      <c r="T16" s="80">
        <f t="shared" si="16"/>
        <v>0</v>
      </c>
      <c r="U16" s="80">
        <f t="shared" si="16"/>
        <v>0</v>
      </c>
      <c r="V16" s="80">
        <f t="shared" si="16"/>
        <v>0</v>
      </c>
      <c r="W16" s="80">
        <f t="shared" si="16"/>
        <v>0</v>
      </c>
      <c r="X16" s="80">
        <f t="shared" si="16"/>
        <v>0</v>
      </c>
      <c r="Y16" s="80">
        <f t="shared" si="16"/>
        <v>0</v>
      </c>
      <c r="Z16" s="80">
        <f t="shared" si="16"/>
        <v>0</v>
      </c>
      <c r="AA16" s="80">
        <f t="shared" si="16"/>
        <v>0</v>
      </c>
      <c r="AB16" s="80">
        <f t="shared" si="16"/>
        <v>0</v>
      </c>
      <c r="AC16" s="80">
        <f t="shared" si="16"/>
        <v>0</v>
      </c>
      <c r="AD16" s="80">
        <f t="shared" si="16"/>
        <v>0</v>
      </c>
      <c r="AE16" s="80">
        <f t="shared" si="16"/>
        <v>0</v>
      </c>
      <c r="AF16" s="80">
        <f t="shared" si="16"/>
        <v>0</v>
      </c>
      <c r="AG16" s="80">
        <f t="shared" si="16"/>
        <v>0</v>
      </c>
      <c r="AH16" s="81" t="s">
        <v>37</v>
      </c>
      <c r="AI16" s="67"/>
    </row>
    <row r="17" spans="1:35" s="61" customFormat="1" ht="67.95" customHeight="1" x14ac:dyDescent="0.3">
      <c r="A17" s="82"/>
      <c r="B17" s="83"/>
      <c r="C17" s="84" t="s">
        <v>29</v>
      </c>
      <c r="D17" s="85">
        <f>SUM(J17,L17,N17,P17,R17,T17,V17,X17,Z17,AB17,AD17,AF17)</f>
        <v>6499.4</v>
      </c>
      <c r="E17" s="86">
        <f>J17+L17</f>
        <v>6499.4</v>
      </c>
      <c r="F17" s="86">
        <f>G17</f>
        <v>6499.4</v>
      </c>
      <c r="G17" s="86">
        <f>SUM(K17,M17,O17,Q17,S17,U17,W17,Y17,AA17,AC17,AE17,AG17)</f>
        <v>6499.4</v>
      </c>
      <c r="H17" s="86">
        <f t="shared" si="9"/>
        <v>100</v>
      </c>
      <c r="I17" s="86">
        <f t="shared" si="10"/>
        <v>100</v>
      </c>
      <c r="J17" s="87">
        <v>6499.4</v>
      </c>
      <c r="K17" s="87">
        <v>6499.4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74"/>
      <c r="AI17" s="75"/>
    </row>
    <row r="18" spans="1:35" s="68" customFormat="1" ht="40.5" customHeight="1" x14ac:dyDescent="0.3">
      <c r="A18" s="76"/>
      <c r="B18" s="77" t="s">
        <v>38</v>
      </c>
      <c r="C18" s="78" t="s">
        <v>28</v>
      </c>
      <c r="D18" s="79">
        <f>D19</f>
        <v>300</v>
      </c>
      <c r="E18" s="79">
        <f>E19</f>
        <v>0</v>
      </c>
      <c r="F18" s="79">
        <f t="shared" ref="F18:G18" si="17">F19</f>
        <v>0</v>
      </c>
      <c r="G18" s="79">
        <f t="shared" si="17"/>
        <v>0</v>
      </c>
      <c r="H18" s="80">
        <f t="shared" si="9"/>
        <v>0</v>
      </c>
      <c r="I18" s="80">
        <f t="shared" si="10"/>
        <v>0</v>
      </c>
      <c r="J18" s="80">
        <f>J19</f>
        <v>0</v>
      </c>
      <c r="K18" s="80">
        <f t="shared" ref="K18:AG18" si="18">K19</f>
        <v>0</v>
      </c>
      <c r="L18" s="80">
        <f t="shared" si="18"/>
        <v>0</v>
      </c>
      <c r="M18" s="80">
        <f t="shared" si="18"/>
        <v>0</v>
      </c>
      <c r="N18" s="80">
        <f t="shared" si="18"/>
        <v>0</v>
      </c>
      <c r="O18" s="80">
        <f t="shared" si="18"/>
        <v>0</v>
      </c>
      <c r="P18" s="80">
        <f t="shared" si="18"/>
        <v>300</v>
      </c>
      <c r="Q18" s="80">
        <f t="shared" si="18"/>
        <v>0</v>
      </c>
      <c r="R18" s="80">
        <f t="shared" si="18"/>
        <v>0</v>
      </c>
      <c r="S18" s="80">
        <f t="shared" si="18"/>
        <v>0</v>
      </c>
      <c r="T18" s="80">
        <f t="shared" si="18"/>
        <v>0</v>
      </c>
      <c r="U18" s="80">
        <f t="shared" si="18"/>
        <v>0</v>
      </c>
      <c r="V18" s="80">
        <f t="shared" si="18"/>
        <v>0</v>
      </c>
      <c r="W18" s="80">
        <f t="shared" si="18"/>
        <v>0</v>
      </c>
      <c r="X18" s="80">
        <f t="shared" si="18"/>
        <v>0</v>
      </c>
      <c r="Y18" s="80">
        <f t="shared" si="18"/>
        <v>0</v>
      </c>
      <c r="Z18" s="80">
        <f t="shared" si="18"/>
        <v>0</v>
      </c>
      <c r="AA18" s="80">
        <f t="shared" si="18"/>
        <v>0</v>
      </c>
      <c r="AB18" s="80">
        <f t="shared" si="18"/>
        <v>0</v>
      </c>
      <c r="AC18" s="80">
        <f t="shared" si="18"/>
        <v>0</v>
      </c>
      <c r="AD18" s="80">
        <f t="shared" si="18"/>
        <v>0</v>
      </c>
      <c r="AE18" s="80">
        <f t="shared" si="18"/>
        <v>0</v>
      </c>
      <c r="AF18" s="80">
        <f t="shared" si="18"/>
        <v>0</v>
      </c>
      <c r="AG18" s="80">
        <f t="shared" si="18"/>
        <v>0</v>
      </c>
      <c r="AH18" s="81" t="s">
        <v>39</v>
      </c>
      <c r="AI18" s="67"/>
    </row>
    <row r="19" spans="1:35" s="61" customFormat="1" ht="40.950000000000003" customHeight="1" x14ac:dyDescent="0.3">
      <c r="A19" s="82"/>
      <c r="B19" s="83"/>
      <c r="C19" s="84" t="s">
        <v>29</v>
      </c>
      <c r="D19" s="85">
        <f>SUM(J19,L19,N19,P19,R19,T19,V19,X19,Z19,AB19,AD19,AF19)</f>
        <v>300</v>
      </c>
      <c r="E19" s="86">
        <f>J19+L19</f>
        <v>0</v>
      </c>
      <c r="F19" s="86">
        <f>G19</f>
        <v>0</v>
      </c>
      <c r="G19" s="86">
        <f>SUM(K19,M19,O19,Q19,S19,U19,W19,Y19,AA19,AC19,AE19,AG19)</f>
        <v>0</v>
      </c>
      <c r="H19" s="86">
        <f t="shared" si="9"/>
        <v>0</v>
      </c>
      <c r="I19" s="86">
        <f t="shared" si="10"/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300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74"/>
      <c r="AI19" s="75"/>
    </row>
    <row r="20" spans="1:35" s="61" customFormat="1" ht="29.25" customHeight="1" x14ac:dyDescent="0.3">
      <c r="A20" s="89"/>
      <c r="B20" s="57" t="s">
        <v>40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9"/>
      <c r="AH20" s="74"/>
      <c r="AI20" s="75"/>
    </row>
    <row r="21" spans="1:35" s="68" customFormat="1" ht="55.5" customHeight="1" x14ac:dyDescent="0.3">
      <c r="A21" s="76" t="s">
        <v>41</v>
      </c>
      <c r="B21" s="90" t="s">
        <v>42</v>
      </c>
      <c r="C21" s="78" t="s">
        <v>28</v>
      </c>
      <c r="D21" s="79">
        <f>D22</f>
        <v>1024</v>
      </c>
      <c r="E21" s="79">
        <f>E22</f>
        <v>0</v>
      </c>
      <c r="F21" s="79">
        <f t="shared" ref="F21:G21" si="19">F22</f>
        <v>0</v>
      </c>
      <c r="G21" s="79">
        <f t="shared" si="19"/>
        <v>0</v>
      </c>
      <c r="H21" s="80">
        <f t="shared" si="9"/>
        <v>0</v>
      </c>
      <c r="I21" s="80">
        <f t="shared" si="10"/>
        <v>0</v>
      </c>
      <c r="J21" s="80">
        <f>J22</f>
        <v>0</v>
      </c>
      <c r="K21" s="80">
        <f t="shared" ref="K21:AG21" si="20">K22</f>
        <v>0</v>
      </c>
      <c r="L21" s="80">
        <f t="shared" si="20"/>
        <v>0</v>
      </c>
      <c r="M21" s="80">
        <f t="shared" si="20"/>
        <v>0</v>
      </c>
      <c r="N21" s="80">
        <f t="shared" si="20"/>
        <v>0</v>
      </c>
      <c r="O21" s="80">
        <f t="shared" si="20"/>
        <v>0</v>
      </c>
      <c r="P21" s="80">
        <f t="shared" si="20"/>
        <v>0</v>
      </c>
      <c r="Q21" s="80">
        <f t="shared" si="20"/>
        <v>0</v>
      </c>
      <c r="R21" s="80">
        <f t="shared" si="20"/>
        <v>0</v>
      </c>
      <c r="S21" s="80">
        <f t="shared" si="20"/>
        <v>0</v>
      </c>
      <c r="T21" s="80">
        <f t="shared" si="20"/>
        <v>0</v>
      </c>
      <c r="U21" s="80">
        <f t="shared" si="20"/>
        <v>0</v>
      </c>
      <c r="V21" s="80">
        <f t="shared" si="20"/>
        <v>0</v>
      </c>
      <c r="W21" s="80">
        <f t="shared" si="20"/>
        <v>0</v>
      </c>
      <c r="X21" s="80">
        <f t="shared" si="20"/>
        <v>924</v>
      </c>
      <c r="Y21" s="80">
        <f t="shared" si="20"/>
        <v>0</v>
      </c>
      <c r="Z21" s="80">
        <f t="shared" si="20"/>
        <v>0</v>
      </c>
      <c r="AA21" s="80">
        <f t="shared" si="20"/>
        <v>0</v>
      </c>
      <c r="AB21" s="80">
        <f t="shared" si="20"/>
        <v>0</v>
      </c>
      <c r="AC21" s="80">
        <f t="shared" si="20"/>
        <v>0</v>
      </c>
      <c r="AD21" s="80">
        <f t="shared" si="20"/>
        <v>0</v>
      </c>
      <c r="AE21" s="80">
        <f t="shared" si="20"/>
        <v>0</v>
      </c>
      <c r="AF21" s="80">
        <f t="shared" si="20"/>
        <v>100</v>
      </c>
      <c r="AG21" s="80">
        <f t="shared" si="20"/>
        <v>0</v>
      </c>
      <c r="AH21" s="66"/>
      <c r="AI21" s="67"/>
    </row>
    <row r="22" spans="1:35" s="61" customFormat="1" ht="95.4" customHeight="1" x14ac:dyDescent="0.3">
      <c r="A22" s="82"/>
      <c r="B22" s="91"/>
      <c r="C22" s="84" t="s">
        <v>29</v>
      </c>
      <c r="D22" s="85">
        <f>SUM(J22,L22,N22,P22,R22,T22,V22,X22,Z22,AB22,AD22,AF22)</f>
        <v>1024</v>
      </c>
      <c r="E22" s="86">
        <f>J22+L22</f>
        <v>0</v>
      </c>
      <c r="F22" s="86">
        <f>G22</f>
        <v>0</v>
      </c>
      <c r="G22" s="86">
        <f>SUM(K22,M22,O22,Q22,S22,U22,W22,Y22,AA22,AC22,AE22,AG22)</f>
        <v>0</v>
      </c>
      <c r="H22" s="86">
        <f t="shared" si="9"/>
        <v>0</v>
      </c>
      <c r="I22" s="86">
        <f t="shared" si="10"/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924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100</v>
      </c>
      <c r="AG22" s="87">
        <v>0</v>
      </c>
      <c r="AH22" s="74"/>
      <c r="AI22" s="75"/>
    </row>
    <row r="23" spans="1:35" s="61" customFormat="1" ht="27.6" customHeight="1" x14ac:dyDescent="0.3">
      <c r="A23" s="89"/>
      <c r="B23" s="57" t="s">
        <v>43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9"/>
      <c r="AH23" s="74"/>
      <c r="AI23" s="75"/>
    </row>
    <row r="24" spans="1:35" s="98" customFormat="1" ht="55.5" customHeight="1" x14ac:dyDescent="0.3">
      <c r="A24" s="92" t="s">
        <v>44</v>
      </c>
      <c r="B24" s="93" t="s">
        <v>45</v>
      </c>
      <c r="C24" s="94" t="s">
        <v>28</v>
      </c>
      <c r="D24" s="95">
        <f>D25</f>
        <v>18765.599999999999</v>
      </c>
      <c r="E24" s="95">
        <f t="shared" ref="E24:G24" si="21">E25</f>
        <v>4522.83</v>
      </c>
      <c r="F24" s="95">
        <f t="shared" si="21"/>
        <v>3736.1349999999998</v>
      </c>
      <c r="G24" s="95">
        <f t="shared" si="21"/>
        <v>3736.1349999999998</v>
      </c>
      <c r="H24" s="95">
        <f t="shared" ref="H24:H25" si="22">IFERROR(G24/D24*100,0)</f>
        <v>19.909488638785863</v>
      </c>
      <c r="I24" s="95">
        <f t="shared" ref="I24:I25" si="23">IFERROR(G24/E24*100,0)</f>
        <v>82.606133770227927</v>
      </c>
      <c r="J24" s="95">
        <f>J25</f>
        <v>1658.1</v>
      </c>
      <c r="K24" s="95">
        <f t="shared" ref="K24:AG24" si="24">K25</f>
        <v>684.57500000000005</v>
      </c>
      <c r="L24" s="95">
        <f t="shared" si="24"/>
        <v>1365.44</v>
      </c>
      <c r="M24" s="95">
        <f>M25</f>
        <v>1630.58</v>
      </c>
      <c r="N24" s="95">
        <f t="shared" si="24"/>
        <v>1499.29</v>
      </c>
      <c r="O24" s="95">
        <f t="shared" si="24"/>
        <v>1420.98</v>
      </c>
      <c r="P24" s="95">
        <f t="shared" si="24"/>
        <v>1698.55</v>
      </c>
      <c r="Q24" s="95">
        <f t="shared" si="24"/>
        <v>0</v>
      </c>
      <c r="R24" s="95">
        <f t="shared" si="24"/>
        <v>1526.84</v>
      </c>
      <c r="S24" s="95">
        <f t="shared" si="24"/>
        <v>0</v>
      </c>
      <c r="T24" s="95">
        <f t="shared" si="24"/>
        <v>1641.58</v>
      </c>
      <c r="U24" s="95">
        <f t="shared" si="24"/>
        <v>0</v>
      </c>
      <c r="V24" s="95">
        <f t="shared" si="24"/>
        <v>1973.95</v>
      </c>
      <c r="W24" s="95">
        <f t="shared" si="24"/>
        <v>0</v>
      </c>
      <c r="X24" s="95">
        <f t="shared" si="24"/>
        <v>1599.68</v>
      </c>
      <c r="Y24" s="95">
        <f t="shared" si="24"/>
        <v>0</v>
      </c>
      <c r="Z24" s="95">
        <f t="shared" si="24"/>
        <v>1414.9</v>
      </c>
      <c r="AA24" s="95">
        <f t="shared" si="24"/>
        <v>0</v>
      </c>
      <c r="AB24" s="95">
        <f t="shared" si="24"/>
        <v>1418.05</v>
      </c>
      <c r="AC24" s="95">
        <f t="shared" si="24"/>
        <v>0</v>
      </c>
      <c r="AD24" s="95">
        <f t="shared" si="24"/>
        <v>1415.68</v>
      </c>
      <c r="AE24" s="95">
        <f t="shared" si="24"/>
        <v>0</v>
      </c>
      <c r="AF24" s="95">
        <f t="shared" si="24"/>
        <v>1553.54</v>
      </c>
      <c r="AG24" s="95">
        <f t="shared" si="24"/>
        <v>0</v>
      </c>
      <c r="AH24" s="96"/>
      <c r="AI24" s="97"/>
    </row>
    <row r="25" spans="1:35" s="106" customFormat="1" ht="183" customHeight="1" x14ac:dyDescent="0.3">
      <c r="A25" s="99"/>
      <c r="B25" s="100"/>
      <c r="C25" s="101" t="s">
        <v>29</v>
      </c>
      <c r="D25" s="102">
        <f>SUM(J25,L25,N25,P25,R25,T25,V25,X25,Z25,AB25,AD25,AF25)</f>
        <v>18765.599999999999</v>
      </c>
      <c r="E25" s="102">
        <f>J25+L25+N25</f>
        <v>4522.83</v>
      </c>
      <c r="F25" s="102">
        <f>K25+M25+O25</f>
        <v>3736.1349999999998</v>
      </c>
      <c r="G25" s="102">
        <f>SUM(K25,M25,O25,Q25,S25,U25,W25,Y25,AA25,AC25,AE25,AG25)</f>
        <v>3736.1349999999998</v>
      </c>
      <c r="H25" s="102">
        <f t="shared" si="22"/>
        <v>19.909488638785863</v>
      </c>
      <c r="I25" s="102">
        <f t="shared" si="23"/>
        <v>82.606133770227927</v>
      </c>
      <c r="J25" s="103">
        <v>1658.1</v>
      </c>
      <c r="K25" s="103">
        <v>684.57500000000005</v>
      </c>
      <c r="L25" s="103">
        <v>1365.44</v>
      </c>
      <c r="M25" s="103">
        <v>1630.58</v>
      </c>
      <c r="N25" s="103">
        <v>1499.29</v>
      </c>
      <c r="O25" s="103">
        <v>1420.98</v>
      </c>
      <c r="P25" s="103">
        <v>1698.55</v>
      </c>
      <c r="Q25" s="103">
        <v>0</v>
      </c>
      <c r="R25" s="103">
        <v>1526.84</v>
      </c>
      <c r="S25" s="103">
        <v>0</v>
      </c>
      <c r="T25" s="103">
        <v>1641.58</v>
      </c>
      <c r="U25" s="103">
        <v>0</v>
      </c>
      <c r="V25" s="103">
        <v>1973.95</v>
      </c>
      <c r="W25" s="103">
        <v>0</v>
      </c>
      <c r="X25" s="103">
        <v>1599.68</v>
      </c>
      <c r="Y25" s="103">
        <v>0</v>
      </c>
      <c r="Z25" s="103">
        <v>1414.9</v>
      </c>
      <c r="AA25" s="103">
        <v>0</v>
      </c>
      <c r="AB25" s="103">
        <v>1418.05</v>
      </c>
      <c r="AC25" s="103">
        <v>0</v>
      </c>
      <c r="AD25" s="103">
        <v>1415.68</v>
      </c>
      <c r="AE25" s="103">
        <v>0</v>
      </c>
      <c r="AF25" s="103">
        <v>1553.54</v>
      </c>
      <c r="AG25" s="103">
        <v>0</v>
      </c>
      <c r="AH25" s="104" t="s">
        <v>46</v>
      </c>
      <c r="AI25" s="105"/>
    </row>
    <row r="26" spans="1:35" s="61" customFormat="1" ht="27.75" customHeight="1" x14ac:dyDescent="0.3">
      <c r="A26" s="89"/>
      <c r="B26" s="107" t="s">
        <v>47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9"/>
      <c r="AH26" s="110"/>
      <c r="AI26" s="75"/>
    </row>
    <row r="27" spans="1:35" s="61" customFormat="1" ht="28.5" customHeight="1" x14ac:dyDescent="0.3">
      <c r="A27" s="111" t="s">
        <v>48</v>
      </c>
      <c r="B27" s="93" t="s">
        <v>49</v>
      </c>
      <c r="C27" s="64" t="s">
        <v>28</v>
      </c>
      <c r="D27" s="65">
        <f>D29+D28</f>
        <v>62452.004000000001</v>
      </c>
      <c r="E27" s="65">
        <f>E29+E28</f>
        <v>24722.188000000002</v>
      </c>
      <c r="F27" s="65">
        <f t="shared" ref="F27:G27" si="25">F29+F28</f>
        <v>23396.337</v>
      </c>
      <c r="G27" s="65">
        <f t="shared" si="25"/>
        <v>23396.337</v>
      </c>
      <c r="H27" s="65">
        <f t="shared" si="9"/>
        <v>37.462908315960526</v>
      </c>
      <c r="I27" s="65">
        <f t="shared" si="10"/>
        <v>94.636999767172696</v>
      </c>
      <c r="J27" s="112">
        <f>J29+J28</f>
        <v>7656.7209999999995</v>
      </c>
      <c r="K27" s="112">
        <f t="shared" ref="K27:AG27" si="26">K29+K28</f>
        <v>6330.87</v>
      </c>
      <c r="L27" s="112">
        <f t="shared" si="26"/>
        <v>8480.4639999999999</v>
      </c>
      <c r="M27" s="112">
        <f>M29+M28</f>
        <v>8068.3639999999996</v>
      </c>
      <c r="N27" s="112">
        <f t="shared" si="26"/>
        <v>8997.1029999999992</v>
      </c>
      <c r="O27" s="112">
        <f t="shared" si="26"/>
        <v>8997.1029999999992</v>
      </c>
      <c r="P27" s="112">
        <f t="shared" si="26"/>
        <v>6344.6169999999993</v>
      </c>
      <c r="Q27" s="112">
        <f t="shared" si="26"/>
        <v>0</v>
      </c>
      <c r="R27" s="112">
        <f t="shared" si="26"/>
        <v>5385.9040000000005</v>
      </c>
      <c r="S27" s="112">
        <f t="shared" si="26"/>
        <v>0</v>
      </c>
      <c r="T27" s="112">
        <f t="shared" si="26"/>
        <v>3741.5549999999998</v>
      </c>
      <c r="U27" s="112">
        <f t="shared" si="26"/>
        <v>0</v>
      </c>
      <c r="V27" s="112">
        <f t="shared" si="26"/>
        <v>4499.6989999999996</v>
      </c>
      <c r="W27" s="112">
        <f t="shared" si="26"/>
        <v>0</v>
      </c>
      <c r="X27" s="112">
        <f t="shared" si="26"/>
        <v>3801.1420000000003</v>
      </c>
      <c r="Y27" s="112">
        <f t="shared" si="26"/>
        <v>0</v>
      </c>
      <c r="Z27" s="112">
        <f t="shared" si="26"/>
        <v>3317.2509999999997</v>
      </c>
      <c r="AA27" s="112">
        <f t="shared" si="26"/>
        <v>0</v>
      </c>
      <c r="AB27" s="112">
        <f t="shared" si="26"/>
        <v>4124.5119999999997</v>
      </c>
      <c r="AC27" s="112">
        <f t="shared" si="26"/>
        <v>0</v>
      </c>
      <c r="AD27" s="112">
        <f t="shared" si="26"/>
        <v>3772.31</v>
      </c>
      <c r="AE27" s="112">
        <f t="shared" si="26"/>
        <v>0</v>
      </c>
      <c r="AF27" s="112">
        <f t="shared" si="26"/>
        <v>2330.7260000000001</v>
      </c>
      <c r="AG27" s="112">
        <f t="shared" si="26"/>
        <v>0</v>
      </c>
      <c r="AH27" s="113"/>
      <c r="AI27" s="75"/>
    </row>
    <row r="28" spans="1:35" s="53" customFormat="1" ht="34.200000000000003" customHeight="1" x14ac:dyDescent="0.3">
      <c r="A28" s="114"/>
      <c r="B28" s="100"/>
      <c r="C28" s="71" t="s">
        <v>29</v>
      </c>
      <c r="D28" s="72">
        <f>SUM(J28,L28,N28,P28,R28,T28,V28,X28,Z28,AB28,AD28,AF28)</f>
        <v>62024.004000000001</v>
      </c>
      <c r="E28" s="72">
        <f>J28+L28+N28</f>
        <v>24706.288</v>
      </c>
      <c r="F28" s="72">
        <f>G28</f>
        <v>23396.337</v>
      </c>
      <c r="G28" s="72">
        <f>SUM(K28,M28,O28,Q28,S28,U28,W28,Y28,AA28,AC28,AE28,AG28)</f>
        <v>23396.337</v>
      </c>
      <c r="H28" s="72">
        <f>IFERROR(G28/D28*100,0)</f>
        <v>37.721423144497415</v>
      </c>
      <c r="I28" s="72">
        <f>IFERROR(G28/E28*100,0)</f>
        <v>94.697904436311916</v>
      </c>
      <c r="J28" s="73">
        <f>J31+J33+J43+J46</f>
        <v>7640.8209999999999</v>
      </c>
      <c r="K28" s="73">
        <f t="shared" ref="K28:AG28" si="27">K31+K33+K43+K46</f>
        <v>6330.87</v>
      </c>
      <c r="L28" s="73">
        <f t="shared" si="27"/>
        <v>8068.3639999999996</v>
      </c>
      <c r="M28" s="73">
        <f>M31+M33+M43+M46</f>
        <v>8068.3639999999996</v>
      </c>
      <c r="N28" s="73">
        <f t="shared" si="27"/>
        <v>8997.1029999999992</v>
      </c>
      <c r="O28" s="73">
        <f t="shared" si="27"/>
        <v>8997.1029999999992</v>
      </c>
      <c r="P28" s="73">
        <f t="shared" si="27"/>
        <v>6344.6169999999993</v>
      </c>
      <c r="Q28" s="73">
        <f t="shared" si="27"/>
        <v>0</v>
      </c>
      <c r="R28" s="73">
        <f t="shared" si="27"/>
        <v>5385.9040000000005</v>
      </c>
      <c r="S28" s="73">
        <f t="shared" si="27"/>
        <v>0</v>
      </c>
      <c r="T28" s="73">
        <f t="shared" si="27"/>
        <v>3741.5549999999998</v>
      </c>
      <c r="U28" s="73">
        <f t="shared" si="27"/>
        <v>0</v>
      </c>
      <c r="V28" s="73">
        <f t="shared" si="27"/>
        <v>4499.6989999999996</v>
      </c>
      <c r="W28" s="73">
        <f t="shared" si="27"/>
        <v>0</v>
      </c>
      <c r="X28" s="73">
        <f t="shared" si="27"/>
        <v>3801.1420000000003</v>
      </c>
      <c r="Y28" s="73">
        <f t="shared" si="27"/>
        <v>0</v>
      </c>
      <c r="Z28" s="73">
        <f t="shared" si="27"/>
        <v>3317.2509999999997</v>
      </c>
      <c r="AA28" s="73">
        <f t="shared" si="27"/>
        <v>0</v>
      </c>
      <c r="AB28" s="73">
        <f t="shared" si="27"/>
        <v>4124.5119999999997</v>
      </c>
      <c r="AC28" s="73">
        <f t="shared" si="27"/>
        <v>0</v>
      </c>
      <c r="AD28" s="73">
        <f t="shared" si="27"/>
        <v>3772.31</v>
      </c>
      <c r="AE28" s="73">
        <f t="shared" si="27"/>
        <v>0</v>
      </c>
      <c r="AF28" s="73">
        <f t="shared" si="27"/>
        <v>2330.7260000000001</v>
      </c>
      <c r="AG28" s="73">
        <f t="shared" si="27"/>
        <v>0</v>
      </c>
      <c r="AH28" s="113"/>
      <c r="AI28" s="115"/>
    </row>
    <row r="29" spans="1:35" s="53" customFormat="1" ht="37.5" customHeight="1" x14ac:dyDescent="0.3">
      <c r="A29" s="116"/>
      <c r="B29" s="100"/>
      <c r="C29" s="71" t="s">
        <v>30</v>
      </c>
      <c r="D29" s="72">
        <f>SUM(J29,L29,N29,P29,R29,T29,V29,X29,Z29,AB29,AD29,AF29)</f>
        <v>428</v>
      </c>
      <c r="E29" s="72">
        <f>J29</f>
        <v>15.9</v>
      </c>
      <c r="F29" s="72">
        <f>G29</f>
        <v>0</v>
      </c>
      <c r="G29" s="72">
        <f>SUM(K29,M29,O29,Q29,S29,U29,W29,Y29,AA29,AC29,AE29,AG29)</f>
        <v>0</v>
      </c>
      <c r="H29" s="72">
        <f>IFERROR(G29/D29*100,0)</f>
        <v>0</v>
      </c>
      <c r="I29" s="72">
        <f>IFERROR(G29/E29*100,0)</f>
        <v>0</v>
      </c>
      <c r="J29" s="73">
        <f>J44</f>
        <v>15.9</v>
      </c>
      <c r="K29" s="73">
        <f t="shared" ref="K29:AG29" si="28">K44</f>
        <v>0</v>
      </c>
      <c r="L29" s="73">
        <f t="shared" si="28"/>
        <v>412.1</v>
      </c>
      <c r="M29" s="73">
        <f t="shared" si="28"/>
        <v>0</v>
      </c>
      <c r="N29" s="73">
        <f t="shared" si="28"/>
        <v>0</v>
      </c>
      <c r="O29" s="73">
        <f t="shared" si="28"/>
        <v>0</v>
      </c>
      <c r="P29" s="73">
        <f t="shared" si="28"/>
        <v>0</v>
      </c>
      <c r="Q29" s="73">
        <f t="shared" si="28"/>
        <v>0</v>
      </c>
      <c r="R29" s="73">
        <f t="shared" si="28"/>
        <v>0</v>
      </c>
      <c r="S29" s="73">
        <f t="shared" si="28"/>
        <v>0</v>
      </c>
      <c r="T29" s="73">
        <f t="shared" si="28"/>
        <v>0</v>
      </c>
      <c r="U29" s="73">
        <f t="shared" si="28"/>
        <v>0</v>
      </c>
      <c r="V29" s="73">
        <f t="shared" si="28"/>
        <v>0</v>
      </c>
      <c r="W29" s="73">
        <f t="shared" si="28"/>
        <v>0</v>
      </c>
      <c r="X29" s="73">
        <f t="shared" si="28"/>
        <v>0</v>
      </c>
      <c r="Y29" s="73">
        <f t="shared" si="28"/>
        <v>0</v>
      </c>
      <c r="Z29" s="73">
        <f t="shared" si="28"/>
        <v>0</v>
      </c>
      <c r="AA29" s="73">
        <f t="shared" si="28"/>
        <v>0</v>
      </c>
      <c r="AB29" s="73">
        <f t="shared" si="28"/>
        <v>0</v>
      </c>
      <c r="AC29" s="73">
        <f t="shared" si="28"/>
        <v>0</v>
      </c>
      <c r="AD29" s="73">
        <f t="shared" si="28"/>
        <v>0</v>
      </c>
      <c r="AE29" s="73">
        <f t="shared" si="28"/>
        <v>0</v>
      </c>
      <c r="AF29" s="73">
        <f t="shared" si="28"/>
        <v>0</v>
      </c>
      <c r="AG29" s="73">
        <f t="shared" si="28"/>
        <v>0</v>
      </c>
      <c r="AH29" s="113"/>
      <c r="AI29" s="115"/>
    </row>
    <row r="30" spans="1:35" s="106" customFormat="1" ht="38.25" customHeight="1" x14ac:dyDescent="0.3">
      <c r="A30" s="117"/>
      <c r="B30" s="118" t="s">
        <v>50</v>
      </c>
      <c r="C30" s="119" t="s">
        <v>28</v>
      </c>
      <c r="D30" s="120">
        <f>D31</f>
        <v>1845.8999999999999</v>
      </c>
      <c r="E30" s="120">
        <f>E31</f>
        <v>1776.8</v>
      </c>
      <c r="F30" s="120">
        <f t="shared" ref="F30:G30" si="29">F31</f>
        <v>1776.8</v>
      </c>
      <c r="G30" s="120">
        <f t="shared" si="29"/>
        <v>1776.8</v>
      </c>
      <c r="H30" s="120">
        <f t="shared" ref="H30" si="30">IFERROR(G30/D30*100,0)</f>
        <v>96.256568611517423</v>
      </c>
      <c r="I30" s="121">
        <f t="shared" ref="I30" si="31">IFERROR(G30/E30*100,0)</f>
        <v>100</v>
      </c>
      <c r="J30" s="122">
        <f>J31</f>
        <v>0</v>
      </c>
      <c r="K30" s="122">
        <f t="shared" ref="K30:AG30" si="32">K31</f>
        <v>0</v>
      </c>
      <c r="L30" s="122">
        <f t="shared" si="32"/>
        <v>401.77</v>
      </c>
      <c r="M30" s="122">
        <f>M31</f>
        <v>401.77</v>
      </c>
      <c r="N30" s="122">
        <f t="shared" si="32"/>
        <v>1375.03</v>
      </c>
      <c r="O30" s="122">
        <f t="shared" si="32"/>
        <v>1375.03</v>
      </c>
      <c r="P30" s="122">
        <f t="shared" si="32"/>
        <v>0</v>
      </c>
      <c r="Q30" s="122">
        <f t="shared" si="32"/>
        <v>0</v>
      </c>
      <c r="R30" s="122">
        <f t="shared" si="32"/>
        <v>32.491</v>
      </c>
      <c r="S30" s="122">
        <f t="shared" si="32"/>
        <v>0</v>
      </c>
      <c r="T30" s="122">
        <f t="shared" si="32"/>
        <v>0</v>
      </c>
      <c r="U30" s="122">
        <f t="shared" si="32"/>
        <v>0</v>
      </c>
      <c r="V30" s="122">
        <f t="shared" si="32"/>
        <v>0</v>
      </c>
      <c r="W30" s="122">
        <f t="shared" si="32"/>
        <v>0</v>
      </c>
      <c r="X30" s="122">
        <f t="shared" si="32"/>
        <v>0</v>
      </c>
      <c r="Y30" s="122">
        <f t="shared" si="32"/>
        <v>0</v>
      </c>
      <c r="Z30" s="122">
        <f t="shared" si="32"/>
        <v>36.609000000000002</v>
      </c>
      <c r="AA30" s="122">
        <f t="shared" si="32"/>
        <v>0</v>
      </c>
      <c r="AB30" s="122">
        <f t="shared" si="32"/>
        <v>0</v>
      </c>
      <c r="AC30" s="122">
        <f t="shared" si="32"/>
        <v>0</v>
      </c>
      <c r="AD30" s="122">
        <f t="shared" si="32"/>
        <v>0</v>
      </c>
      <c r="AE30" s="122">
        <f t="shared" si="32"/>
        <v>0</v>
      </c>
      <c r="AF30" s="122">
        <f t="shared" si="32"/>
        <v>0</v>
      </c>
      <c r="AG30" s="122">
        <f t="shared" si="32"/>
        <v>0</v>
      </c>
      <c r="AH30" s="123"/>
      <c r="AI30" s="105"/>
    </row>
    <row r="31" spans="1:35" s="106" customFormat="1" ht="47.4" customHeight="1" x14ac:dyDescent="0.3">
      <c r="A31" s="124"/>
      <c r="B31" s="125"/>
      <c r="C31" s="126" t="s">
        <v>29</v>
      </c>
      <c r="D31" s="127">
        <f>SUM(J31,L31,N31,P31,R31,T31,V31,X31,Z31,AB31,AD31,AF31)</f>
        <v>1845.8999999999999</v>
      </c>
      <c r="E31" s="127">
        <f>J31+L31+N31</f>
        <v>1776.8</v>
      </c>
      <c r="F31" s="127">
        <f>G31</f>
        <v>1776.8</v>
      </c>
      <c r="G31" s="127">
        <f>SUM(K31,M31,O31,Q31,S31,U31,W31,Y31,AA31,AC31,AE31,AG31)</f>
        <v>1776.8</v>
      </c>
      <c r="H31" s="127">
        <f>IFERROR(G31/D31*100,0)</f>
        <v>96.256568611517423</v>
      </c>
      <c r="I31" s="128">
        <f>IFERROR(G31/E31*100,0)</f>
        <v>100</v>
      </c>
      <c r="J31" s="129">
        <v>0</v>
      </c>
      <c r="K31" s="129">
        <v>0</v>
      </c>
      <c r="L31" s="129">
        <v>401.77</v>
      </c>
      <c r="M31" s="129">
        <v>401.77</v>
      </c>
      <c r="N31" s="129">
        <v>1375.03</v>
      </c>
      <c r="O31" s="129">
        <v>1375.03</v>
      </c>
      <c r="P31" s="129">
        <v>0</v>
      </c>
      <c r="Q31" s="129">
        <v>0</v>
      </c>
      <c r="R31" s="129">
        <v>32.491</v>
      </c>
      <c r="S31" s="129">
        <v>0</v>
      </c>
      <c r="T31" s="129">
        <v>0</v>
      </c>
      <c r="U31" s="129">
        <v>0</v>
      </c>
      <c r="V31" s="129">
        <v>0</v>
      </c>
      <c r="W31" s="129">
        <v>0</v>
      </c>
      <c r="X31" s="129">
        <v>0</v>
      </c>
      <c r="Y31" s="129">
        <v>0</v>
      </c>
      <c r="Z31" s="129">
        <v>36.609000000000002</v>
      </c>
      <c r="AA31" s="129">
        <v>0</v>
      </c>
      <c r="AB31" s="129">
        <v>0</v>
      </c>
      <c r="AC31" s="129">
        <v>0</v>
      </c>
      <c r="AD31" s="129">
        <v>0</v>
      </c>
      <c r="AE31" s="129">
        <v>0</v>
      </c>
      <c r="AF31" s="129">
        <v>0</v>
      </c>
      <c r="AG31" s="129">
        <v>0</v>
      </c>
      <c r="AH31" s="123"/>
      <c r="AI31" s="105"/>
    </row>
    <row r="32" spans="1:35" s="106" customFormat="1" ht="30.75" customHeight="1" x14ac:dyDescent="0.3">
      <c r="A32" s="130"/>
      <c r="B32" s="131" t="s">
        <v>51</v>
      </c>
      <c r="C32" s="132" t="s">
        <v>28</v>
      </c>
      <c r="D32" s="120">
        <f>D33</f>
        <v>7926.2000000000007</v>
      </c>
      <c r="E32" s="120">
        <f>E33</f>
        <v>6534.2580000000007</v>
      </c>
      <c r="F32" s="120">
        <f t="shared" ref="F32:G32" si="33">F33</f>
        <v>6534.2580000000007</v>
      </c>
      <c r="G32" s="120">
        <f t="shared" si="33"/>
        <v>6534.2580000000007</v>
      </c>
      <c r="H32" s="121">
        <f t="shared" ref="H32" si="34">IFERROR(G32/D32*100,0)</f>
        <v>82.438722212409473</v>
      </c>
      <c r="I32" s="121">
        <f t="shared" ref="I32" si="35">IFERROR(G32/E32*100,0)</f>
        <v>100</v>
      </c>
      <c r="J32" s="122">
        <f>J33</f>
        <v>2992.1</v>
      </c>
      <c r="K32" s="122">
        <f t="shared" ref="K32:AG32" si="36">K33</f>
        <v>2992.1</v>
      </c>
      <c r="L32" s="122">
        <f t="shared" si="36"/>
        <v>1772.8580000000002</v>
      </c>
      <c r="M32" s="122">
        <f t="shared" si="36"/>
        <v>1772.8580000000002</v>
      </c>
      <c r="N32" s="122">
        <f t="shared" si="36"/>
        <v>1769.3</v>
      </c>
      <c r="O32" s="122">
        <f t="shared" si="36"/>
        <v>1769.3</v>
      </c>
      <c r="P32" s="122">
        <f t="shared" si="36"/>
        <v>59.4</v>
      </c>
      <c r="Q32" s="122">
        <f t="shared" si="36"/>
        <v>0</v>
      </c>
      <c r="R32" s="122">
        <f t="shared" si="36"/>
        <v>613.79999999999995</v>
      </c>
      <c r="S32" s="122">
        <f t="shared" si="36"/>
        <v>0</v>
      </c>
      <c r="T32" s="122">
        <f t="shared" si="36"/>
        <v>0</v>
      </c>
      <c r="U32" s="122">
        <f t="shared" si="36"/>
        <v>0</v>
      </c>
      <c r="V32" s="122">
        <f t="shared" si="36"/>
        <v>0</v>
      </c>
      <c r="W32" s="122">
        <f t="shared" si="36"/>
        <v>0</v>
      </c>
      <c r="X32" s="122">
        <f t="shared" si="36"/>
        <v>97.8</v>
      </c>
      <c r="Y32" s="122">
        <f t="shared" si="36"/>
        <v>0</v>
      </c>
      <c r="Z32" s="122">
        <f t="shared" si="36"/>
        <v>96.941999999999993</v>
      </c>
      <c r="AA32" s="122">
        <f t="shared" si="36"/>
        <v>0</v>
      </c>
      <c r="AB32" s="122">
        <f t="shared" si="36"/>
        <v>154.14999999999998</v>
      </c>
      <c r="AC32" s="122">
        <f t="shared" si="36"/>
        <v>0</v>
      </c>
      <c r="AD32" s="122">
        <f t="shared" si="36"/>
        <v>369.84999999999997</v>
      </c>
      <c r="AE32" s="122">
        <f t="shared" si="36"/>
        <v>0</v>
      </c>
      <c r="AF32" s="122">
        <f t="shared" si="36"/>
        <v>0</v>
      </c>
      <c r="AG32" s="122">
        <f t="shared" si="36"/>
        <v>0</v>
      </c>
      <c r="AH32" s="123"/>
      <c r="AI32" s="105"/>
    </row>
    <row r="33" spans="1:35" s="106" customFormat="1" ht="64.2" customHeight="1" x14ac:dyDescent="0.3">
      <c r="A33" s="133"/>
      <c r="B33" s="134"/>
      <c r="C33" s="135" t="s">
        <v>29</v>
      </c>
      <c r="D33" s="127">
        <f>SUM(J33,L33,N33,P33,R33,T33,V33,X33,Z33,AB33,AD33,AF33)</f>
        <v>7926.2000000000007</v>
      </c>
      <c r="E33" s="128">
        <f>J33+L33+N33</f>
        <v>6534.2580000000007</v>
      </c>
      <c r="F33" s="128">
        <f>G33</f>
        <v>6534.2580000000007</v>
      </c>
      <c r="G33" s="128">
        <f>SUM(K33,M33,O33,Q33,S33,U33,W33,Y33,AA33,AC33,AE33,AG33)</f>
        <v>6534.2580000000007</v>
      </c>
      <c r="H33" s="128">
        <f>IFERROR(G33/D33*100,0)</f>
        <v>82.438722212409473</v>
      </c>
      <c r="I33" s="128">
        <f>IFERROR(G33/E33*100,0)</f>
        <v>100</v>
      </c>
      <c r="J33" s="129">
        <f>J35+J37+J39+J41</f>
        <v>2992.1</v>
      </c>
      <c r="K33" s="129">
        <v>2992.1</v>
      </c>
      <c r="L33" s="129">
        <f t="shared" ref="L33:AG33" si="37">L35+L37+L39+L41</f>
        <v>1772.8580000000002</v>
      </c>
      <c r="M33" s="129">
        <f t="shared" si="37"/>
        <v>1772.8580000000002</v>
      </c>
      <c r="N33" s="129">
        <f t="shared" si="37"/>
        <v>1769.3</v>
      </c>
      <c r="O33" s="129">
        <f t="shared" si="37"/>
        <v>1769.3</v>
      </c>
      <c r="P33" s="129">
        <f t="shared" si="37"/>
        <v>59.4</v>
      </c>
      <c r="Q33" s="129">
        <f t="shared" si="37"/>
        <v>0</v>
      </c>
      <c r="R33" s="129">
        <f t="shared" si="37"/>
        <v>613.79999999999995</v>
      </c>
      <c r="S33" s="129">
        <f t="shared" si="37"/>
        <v>0</v>
      </c>
      <c r="T33" s="129">
        <f t="shared" si="37"/>
        <v>0</v>
      </c>
      <c r="U33" s="129">
        <f t="shared" si="37"/>
        <v>0</v>
      </c>
      <c r="V33" s="129">
        <f t="shared" si="37"/>
        <v>0</v>
      </c>
      <c r="W33" s="129">
        <f t="shared" si="37"/>
        <v>0</v>
      </c>
      <c r="X33" s="129">
        <f t="shared" si="37"/>
        <v>97.8</v>
      </c>
      <c r="Y33" s="129">
        <f t="shared" si="37"/>
        <v>0</v>
      </c>
      <c r="Z33" s="129">
        <f t="shared" si="37"/>
        <v>96.941999999999993</v>
      </c>
      <c r="AA33" s="129">
        <f t="shared" si="37"/>
        <v>0</v>
      </c>
      <c r="AB33" s="129">
        <f t="shared" si="37"/>
        <v>154.14999999999998</v>
      </c>
      <c r="AC33" s="129">
        <f t="shared" si="37"/>
        <v>0</v>
      </c>
      <c r="AD33" s="129">
        <f t="shared" si="37"/>
        <v>369.84999999999997</v>
      </c>
      <c r="AE33" s="129">
        <f t="shared" si="37"/>
        <v>0</v>
      </c>
      <c r="AF33" s="129">
        <f t="shared" si="37"/>
        <v>0</v>
      </c>
      <c r="AG33" s="129">
        <f t="shared" si="37"/>
        <v>0</v>
      </c>
      <c r="AH33" s="123"/>
      <c r="AI33" s="105"/>
    </row>
    <row r="34" spans="1:35" s="106" customFormat="1" ht="51" customHeight="1" x14ac:dyDescent="0.3">
      <c r="A34" s="136"/>
      <c r="B34" s="137" t="s">
        <v>52</v>
      </c>
      <c r="C34" s="84" t="s">
        <v>28</v>
      </c>
      <c r="D34" s="85">
        <f>D35</f>
        <v>4265.7</v>
      </c>
      <c r="E34" s="85">
        <f t="shared" ref="E34:G34" si="38">E35</f>
        <v>3538.7579999999998</v>
      </c>
      <c r="F34" s="85">
        <f t="shared" si="38"/>
        <v>3538.7579999999998</v>
      </c>
      <c r="G34" s="127">
        <f t="shared" si="38"/>
        <v>3538.7579999999998</v>
      </c>
      <c r="H34" s="128">
        <f t="shared" ref="H34" si="39">IFERROR(G34/D34*100,0)</f>
        <v>82.958435895632604</v>
      </c>
      <c r="I34" s="128">
        <f t="shared" ref="I34" si="40">IFERROR(G34/E34*100,0)</f>
        <v>100</v>
      </c>
      <c r="J34" s="129">
        <f>J35</f>
        <v>0</v>
      </c>
      <c r="K34" s="129">
        <f t="shared" ref="K34:AG34" si="41">K35</f>
        <v>0</v>
      </c>
      <c r="L34" s="129">
        <f t="shared" si="41"/>
        <v>1769.4580000000001</v>
      </c>
      <c r="M34" s="129">
        <f t="shared" si="41"/>
        <v>1769.4580000000001</v>
      </c>
      <c r="N34" s="129">
        <f t="shared" si="41"/>
        <v>1769.3</v>
      </c>
      <c r="O34" s="129">
        <f t="shared" si="41"/>
        <v>1769.3</v>
      </c>
      <c r="P34" s="129">
        <f t="shared" si="41"/>
        <v>59.4</v>
      </c>
      <c r="Q34" s="129">
        <f t="shared" si="41"/>
        <v>0</v>
      </c>
      <c r="R34" s="129">
        <f t="shared" si="41"/>
        <v>13.8</v>
      </c>
      <c r="S34" s="129">
        <f t="shared" si="41"/>
        <v>0</v>
      </c>
      <c r="T34" s="129">
        <f t="shared" si="41"/>
        <v>0</v>
      </c>
      <c r="U34" s="129">
        <f t="shared" si="41"/>
        <v>0</v>
      </c>
      <c r="V34" s="129">
        <f t="shared" si="41"/>
        <v>0</v>
      </c>
      <c r="W34" s="129">
        <f t="shared" si="41"/>
        <v>0</v>
      </c>
      <c r="X34" s="129">
        <f t="shared" si="41"/>
        <v>97.8</v>
      </c>
      <c r="Y34" s="129">
        <f t="shared" si="41"/>
        <v>0</v>
      </c>
      <c r="Z34" s="129">
        <f t="shared" si="41"/>
        <v>96.941999999999993</v>
      </c>
      <c r="AA34" s="129">
        <f t="shared" si="41"/>
        <v>0</v>
      </c>
      <c r="AB34" s="129">
        <f t="shared" si="41"/>
        <v>104.6</v>
      </c>
      <c r="AC34" s="129">
        <f t="shared" si="41"/>
        <v>0</v>
      </c>
      <c r="AD34" s="129">
        <f t="shared" si="41"/>
        <v>354.4</v>
      </c>
      <c r="AE34" s="129">
        <f t="shared" si="41"/>
        <v>0</v>
      </c>
      <c r="AF34" s="129">
        <f t="shared" si="41"/>
        <v>0</v>
      </c>
      <c r="AG34" s="129">
        <f t="shared" si="41"/>
        <v>0</v>
      </c>
      <c r="AH34" s="138"/>
      <c r="AI34" s="105"/>
    </row>
    <row r="35" spans="1:35" s="106" customFormat="1" ht="59.4" customHeight="1" x14ac:dyDescent="0.3">
      <c r="A35" s="139"/>
      <c r="B35" s="140"/>
      <c r="C35" s="84" t="s">
        <v>29</v>
      </c>
      <c r="D35" s="85">
        <f>SUM(J35,L35,N35,P35,R35,T35,V35,X35,Z35,AB35,AD35,AF35)</f>
        <v>4265.7</v>
      </c>
      <c r="E35" s="86">
        <f>J35+L35+N35</f>
        <v>3538.7579999999998</v>
      </c>
      <c r="F35" s="86">
        <f>G35</f>
        <v>3538.7579999999998</v>
      </c>
      <c r="G35" s="128">
        <f>SUM(K35,M35,O35,Q35,S35,U35,W35,Y35,AA35,AC35,AE35,AG35)</f>
        <v>3538.7579999999998</v>
      </c>
      <c r="H35" s="128">
        <f>IFERROR(G35/D35*100,0)</f>
        <v>82.958435895632604</v>
      </c>
      <c r="I35" s="128">
        <f>IFERROR(G35/E35*100,0)</f>
        <v>100</v>
      </c>
      <c r="J35" s="129">
        <v>0</v>
      </c>
      <c r="K35" s="129">
        <v>0</v>
      </c>
      <c r="L35" s="129">
        <v>1769.4580000000001</v>
      </c>
      <c r="M35" s="129">
        <v>1769.4580000000001</v>
      </c>
      <c r="N35" s="129">
        <v>1769.3</v>
      </c>
      <c r="O35" s="129">
        <v>1769.3</v>
      </c>
      <c r="P35" s="129">
        <v>59.4</v>
      </c>
      <c r="Q35" s="129">
        <v>0</v>
      </c>
      <c r="R35" s="129">
        <v>13.8</v>
      </c>
      <c r="S35" s="129">
        <v>0</v>
      </c>
      <c r="T35" s="129">
        <v>0</v>
      </c>
      <c r="U35" s="129">
        <v>0</v>
      </c>
      <c r="V35" s="129">
        <v>0</v>
      </c>
      <c r="W35" s="129">
        <v>0</v>
      </c>
      <c r="X35" s="129">
        <v>97.8</v>
      </c>
      <c r="Y35" s="129">
        <v>0</v>
      </c>
      <c r="Z35" s="129">
        <v>96.941999999999993</v>
      </c>
      <c r="AA35" s="129">
        <v>0</v>
      </c>
      <c r="AB35" s="129">
        <v>104.6</v>
      </c>
      <c r="AC35" s="129">
        <v>0</v>
      </c>
      <c r="AD35" s="129">
        <v>354.4</v>
      </c>
      <c r="AE35" s="129">
        <v>0</v>
      </c>
      <c r="AF35" s="129">
        <v>0</v>
      </c>
      <c r="AG35" s="129">
        <v>0</v>
      </c>
      <c r="AH35" s="138"/>
      <c r="AI35" s="105"/>
    </row>
    <row r="36" spans="1:35" s="106" customFormat="1" ht="27" customHeight="1" x14ac:dyDescent="0.3">
      <c r="A36" s="141"/>
      <c r="B36" s="142" t="s">
        <v>53</v>
      </c>
      <c r="C36" s="135" t="s">
        <v>28</v>
      </c>
      <c r="D36" s="127">
        <f t="shared" ref="D36:E36" si="42">D37</f>
        <v>600</v>
      </c>
      <c r="E36" s="128">
        <f t="shared" si="42"/>
        <v>0</v>
      </c>
      <c r="F36" s="128">
        <f t="shared" ref="F36:F39" si="43">G36</f>
        <v>0</v>
      </c>
      <c r="G36" s="128">
        <f>G37</f>
        <v>0</v>
      </c>
      <c r="H36" s="128">
        <f t="shared" ref="H36:H40" si="44">IFERROR(G36/D36*100,0)</f>
        <v>0</v>
      </c>
      <c r="I36" s="128">
        <f t="shared" ref="I36:I40" si="45">IFERROR(G36/E36*100,0)</f>
        <v>0</v>
      </c>
      <c r="J36" s="128">
        <f t="shared" ref="J36:AG36" si="46">J37</f>
        <v>0</v>
      </c>
      <c r="K36" s="128">
        <f t="shared" si="46"/>
        <v>0</v>
      </c>
      <c r="L36" s="128">
        <f t="shared" si="46"/>
        <v>0</v>
      </c>
      <c r="M36" s="128">
        <f t="shared" si="46"/>
        <v>0</v>
      </c>
      <c r="N36" s="128">
        <f t="shared" si="46"/>
        <v>0</v>
      </c>
      <c r="O36" s="128">
        <f t="shared" si="46"/>
        <v>0</v>
      </c>
      <c r="P36" s="128">
        <f t="shared" si="46"/>
        <v>0</v>
      </c>
      <c r="Q36" s="128">
        <f t="shared" si="46"/>
        <v>0</v>
      </c>
      <c r="R36" s="128">
        <f t="shared" si="46"/>
        <v>600</v>
      </c>
      <c r="S36" s="128">
        <f t="shared" si="46"/>
        <v>0</v>
      </c>
      <c r="T36" s="128">
        <f t="shared" si="46"/>
        <v>0</v>
      </c>
      <c r="U36" s="128">
        <f t="shared" si="46"/>
        <v>0</v>
      </c>
      <c r="V36" s="128">
        <f t="shared" si="46"/>
        <v>0</v>
      </c>
      <c r="W36" s="128">
        <f t="shared" si="46"/>
        <v>0</v>
      </c>
      <c r="X36" s="128">
        <f t="shared" si="46"/>
        <v>0</v>
      </c>
      <c r="Y36" s="128">
        <f t="shared" si="46"/>
        <v>0</v>
      </c>
      <c r="Z36" s="128">
        <f t="shared" si="46"/>
        <v>0</v>
      </c>
      <c r="AA36" s="128">
        <f t="shared" si="46"/>
        <v>0</v>
      </c>
      <c r="AB36" s="128">
        <f t="shared" si="46"/>
        <v>0</v>
      </c>
      <c r="AC36" s="128">
        <f t="shared" si="46"/>
        <v>0</v>
      </c>
      <c r="AD36" s="128">
        <f t="shared" si="46"/>
        <v>0</v>
      </c>
      <c r="AE36" s="128">
        <f t="shared" si="46"/>
        <v>0</v>
      </c>
      <c r="AF36" s="128">
        <f t="shared" si="46"/>
        <v>0</v>
      </c>
      <c r="AG36" s="128">
        <f t="shared" si="46"/>
        <v>0</v>
      </c>
      <c r="AH36" s="138"/>
      <c r="AI36" s="105"/>
    </row>
    <row r="37" spans="1:35" s="106" customFormat="1" ht="32.4" customHeight="1" x14ac:dyDescent="0.3">
      <c r="A37" s="141"/>
      <c r="B37" s="142"/>
      <c r="C37" s="135" t="s">
        <v>29</v>
      </c>
      <c r="D37" s="127">
        <f t="shared" ref="D37" si="47">SUM(J37,L37,N37,P37,R37,T37,V37,X37,Z37,AB37,AD37,AF37)</f>
        <v>600</v>
      </c>
      <c r="E37" s="128">
        <f t="shared" ref="E37" si="48">J37</f>
        <v>0</v>
      </c>
      <c r="F37" s="128">
        <f t="shared" si="43"/>
        <v>0</v>
      </c>
      <c r="G37" s="128">
        <f t="shared" ref="G37" si="49">SUM(K37,M37,O37,Q37,S37,U37,W37,Y37,AA37,AC37,AE37,AG37)</f>
        <v>0</v>
      </c>
      <c r="H37" s="128">
        <f t="shared" si="44"/>
        <v>0</v>
      </c>
      <c r="I37" s="128">
        <f t="shared" si="45"/>
        <v>0</v>
      </c>
      <c r="J37" s="129">
        <v>0</v>
      </c>
      <c r="K37" s="129">
        <v>0</v>
      </c>
      <c r="L37" s="129">
        <v>0</v>
      </c>
      <c r="M37" s="129">
        <v>0</v>
      </c>
      <c r="N37" s="129">
        <v>0</v>
      </c>
      <c r="O37" s="129">
        <v>0</v>
      </c>
      <c r="P37" s="129">
        <v>0</v>
      </c>
      <c r="Q37" s="129">
        <v>0</v>
      </c>
      <c r="R37" s="129">
        <v>600</v>
      </c>
      <c r="S37" s="129">
        <v>0</v>
      </c>
      <c r="T37" s="129">
        <v>0</v>
      </c>
      <c r="U37" s="129">
        <v>0</v>
      </c>
      <c r="V37" s="129">
        <v>0</v>
      </c>
      <c r="W37" s="129">
        <v>0</v>
      </c>
      <c r="X37" s="129">
        <v>0</v>
      </c>
      <c r="Y37" s="129">
        <v>0</v>
      </c>
      <c r="Z37" s="129">
        <v>0</v>
      </c>
      <c r="AA37" s="129">
        <v>0</v>
      </c>
      <c r="AB37" s="129">
        <v>0</v>
      </c>
      <c r="AC37" s="129">
        <v>0</v>
      </c>
      <c r="AD37" s="129">
        <v>0</v>
      </c>
      <c r="AE37" s="129">
        <v>0</v>
      </c>
      <c r="AF37" s="129">
        <v>0</v>
      </c>
      <c r="AG37" s="129">
        <v>0</v>
      </c>
      <c r="AH37" s="138"/>
      <c r="AI37" s="105"/>
    </row>
    <row r="38" spans="1:35" s="106" customFormat="1" ht="55.5" customHeight="1" x14ac:dyDescent="0.3">
      <c r="A38" s="141"/>
      <c r="B38" s="142" t="s">
        <v>54</v>
      </c>
      <c r="C38" s="135" t="s">
        <v>28</v>
      </c>
      <c r="D38" s="127">
        <f t="shared" ref="D38:E38" si="50">D39</f>
        <v>68.399999999999991</v>
      </c>
      <c r="E38" s="128">
        <f t="shared" si="50"/>
        <v>0</v>
      </c>
      <c r="F38" s="128">
        <f t="shared" si="43"/>
        <v>3.4</v>
      </c>
      <c r="G38" s="128">
        <f>G39</f>
        <v>3.4</v>
      </c>
      <c r="H38" s="128">
        <f t="shared" si="44"/>
        <v>4.9707602339181287</v>
      </c>
      <c r="I38" s="128">
        <f t="shared" si="45"/>
        <v>0</v>
      </c>
      <c r="J38" s="128">
        <f t="shared" ref="J38:AG38" si="51">J39</f>
        <v>0</v>
      </c>
      <c r="K38" s="128">
        <f t="shared" si="51"/>
        <v>0</v>
      </c>
      <c r="L38" s="128">
        <f t="shared" si="51"/>
        <v>3.4</v>
      </c>
      <c r="M38" s="128">
        <f t="shared" si="51"/>
        <v>3.4</v>
      </c>
      <c r="N38" s="128">
        <f t="shared" si="51"/>
        <v>0</v>
      </c>
      <c r="O38" s="128">
        <f t="shared" si="51"/>
        <v>0</v>
      </c>
      <c r="P38" s="128">
        <f t="shared" si="51"/>
        <v>0</v>
      </c>
      <c r="Q38" s="128">
        <f t="shared" si="51"/>
        <v>0</v>
      </c>
      <c r="R38" s="128">
        <f t="shared" si="51"/>
        <v>0</v>
      </c>
      <c r="S38" s="128">
        <f t="shared" si="51"/>
        <v>0</v>
      </c>
      <c r="T38" s="128">
        <f t="shared" si="51"/>
        <v>0</v>
      </c>
      <c r="U38" s="128">
        <f t="shared" si="51"/>
        <v>0</v>
      </c>
      <c r="V38" s="128">
        <f t="shared" si="51"/>
        <v>0</v>
      </c>
      <c r="W38" s="128">
        <f t="shared" si="51"/>
        <v>0</v>
      </c>
      <c r="X38" s="128">
        <f t="shared" si="51"/>
        <v>0</v>
      </c>
      <c r="Y38" s="128">
        <f t="shared" si="51"/>
        <v>0</v>
      </c>
      <c r="Z38" s="128">
        <f t="shared" si="51"/>
        <v>0</v>
      </c>
      <c r="AA38" s="128">
        <f t="shared" si="51"/>
        <v>0</v>
      </c>
      <c r="AB38" s="128">
        <f t="shared" si="51"/>
        <v>49.55</v>
      </c>
      <c r="AC38" s="128">
        <f t="shared" si="51"/>
        <v>0</v>
      </c>
      <c r="AD38" s="128">
        <f t="shared" si="51"/>
        <v>15.45</v>
      </c>
      <c r="AE38" s="128">
        <f t="shared" si="51"/>
        <v>0</v>
      </c>
      <c r="AF38" s="128">
        <f t="shared" si="51"/>
        <v>0</v>
      </c>
      <c r="AG38" s="128">
        <f t="shared" si="51"/>
        <v>0</v>
      </c>
      <c r="AH38" s="138"/>
      <c r="AI38" s="105"/>
    </row>
    <row r="39" spans="1:35" s="106" customFormat="1" ht="37.950000000000003" customHeight="1" x14ac:dyDescent="0.3">
      <c r="A39" s="141"/>
      <c r="B39" s="142"/>
      <c r="C39" s="135" t="s">
        <v>29</v>
      </c>
      <c r="D39" s="127">
        <f t="shared" ref="D39" si="52">SUM(J39,L39,N39,P39,R39,T39,V39,X39,Z39,AB39,AD39,AF39)</f>
        <v>68.399999999999991</v>
      </c>
      <c r="E39" s="128">
        <f t="shared" ref="E39" si="53">J39</f>
        <v>0</v>
      </c>
      <c r="F39" s="128">
        <f t="shared" si="43"/>
        <v>3.4</v>
      </c>
      <c r="G39" s="128">
        <f t="shared" ref="G39" si="54">SUM(K39,M39,O39,Q39,S39,U39,W39,Y39,AA39,AC39,AE39,AG39)</f>
        <v>3.4</v>
      </c>
      <c r="H39" s="128">
        <f t="shared" si="44"/>
        <v>4.9707602339181287</v>
      </c>
      <c r="I39" s="128">
        <f t="shared" si="45"/>
        <v>0</v>
      </c>
      <c r="J39" s="129">
        <v>0</v>
      </c>
      <c r="K39" s="129">
        <v>0</v>
      </c>
      <c r="L39" s="129">
        <v>3.4</v>
      </c>
      <c r="M39" s="129">
        <v>3.4</v>
      </c>
      <c r="N39" s="129">
        <v>0</v>
      </c>
      <c r="O39" s="129">
        <v>0</v>
      </c>
      <c r="P39" s="129">
        <v>0</v>
      </c>
      <c r="Q39" s="129">
        <v>0</v>
      </c>
      <c r="R39" s="129">
        <v>0</v>
      </c>
      <c r="S39" s="129">
        <v>0</v>
      </c>
      <c r="T39" s="129">
        <v>0</v>
      </c>
      <c r="U39" s="129">
        <v>0</v>
      </c>
      <c r="V39" s="129">
        <v>0</v>
      </c>
      <c r="W39" s="129">
        <v>0</v>
      </c>
      <c r="X39" s="129">
        <v>0</v>
      </c>
      <c r="Y39" s="129">
        <v>0</v>
      </c>
      <c r="Z39" s="129">
        <v>0</v>
      </c>
      <c r="AA39" s="129">
        <v>0</v>
      </c>
      <c r="AB39" s="129">
        <v>49.55</v>
      </c>
      <c r="AC39" s="129">
        <v>0</v>
      </c>
      <c r="AD39" s="129">
        <v>15.45</v>
      </c>
      <c r="AE39" s="129">
        <v>0</v>
      </c>
      <c r="AF39" s="129">
        <v>0</v>
      </c>
      <c r="AG39" s="129">
        <v>0</v>
      </c>
      <c r="AH39" s="138"/>
      <c r="AI39" s="105"/>
    </row>
    <row r="40" spans="1:35" s="106" customFormat="1" ht="60" customHeight="1" x14ac:dyDescent="0.3">
      <c r="A40" s="143"/>
      <c r="B40" s="144" t="s">
        <v>55</v>
      </c>
      <c r="C40" s="135" t="s">
        <v>28</v>
      </c>
      <c r="D40" s="127">
        <f>D41</f>
        <v>2992.1</v>
      </c>
      <c r="E40" s="127">
        <f t="shared" ref="E40:G40" si="55">E41</f>
        <v>2992.1</v>
      </c>
      <c r="F40" s="127">
        <f t="shared" si="55"/>
        <v>2992.1</v>
      </c>
      <c r="G40" s="127">
        <f t="shared" si="55"/>
        <v>2992.1</v>
      </c>
      <c r="H40" s="128">
        <f t="shared" si="44"/>
        <v>100</v>
      </c>
      <c r="I40" s="128">
        <f t="shared" si="45"/>
        <v>100</v>
      </c>
      <c r="J40" s="129">
        <f t="shared" ref="J40:AF40" si="56">J41</f>
        <v>2992.1</v>
      </c>
      <c r="K40" s="129">
        <v>2992.1</v>
      </c>
      <c r="L40" s="129">
        <f t="shared" si="56"/>
        <v>0</v>
      </c>
      <c r="M40" s="129">
        <f t="shared" si="56"/>
        <v>0</v>
      </c>
      <c r="N40" s="129">
        <f t="shared" si="56"/>
        <v>0</v>
      </c>
      <c r="O40" s="129">
        <f t="shared" si="56"/>
        <v>0</v>
      </c>
      <c r="P40" s="129">
        <f t="shared" si="56"/>
        <v>0</v>
      </c>
      <c r="Q40" s="129">
        <f t="shared" si="56"/>
        <v>0</v>
      </c>
      <c r="R40" s="129">
        <f t="shared" si="56"/>
        <v>0</v>
      </c>
      <c r="S40" s="129">
        <f t="shared" si="56"/>
        <v>0</v>
      </c>
      <c r="T40" s="129">
        <f t="shared" si="56"/>
        <v>0</v>
      </c>
      <c r="U40" s="129">
        <f t="shared" si="56"/>
        <v>0</v>
      </c>
      <c r="V40" s="129">
        <f t="shared" si="56"/>
        <v>0</v>
      </c>
      <c r="W40" s="129">
        <f t="shared" si="56"/>
        <v>0</v>
      </c>
      <c r="X40" s="129">
        <f t="shared" si="56"/>
        <v>0</v>
      </c>
      <c r="Y40" s="129">
        <f t="shared" si="56"/>
        <v>0</v>
      </c>
      <c r="Z40" s="129">
        <f t="shared" si="56"/>
        <v>0</v>
      </c>
      <c r="AA40" s="129">
        <f t="shared" si="56"/>
        <v>0</v>
      </c>
      <c r="AB40" s="129">
        <f t="shared" si="56"/>
        <v>0</v>
      </c>
      <c r="AC40" s="129">
        <f t="shared" si="56"/>
        <v>0</v>
      </c>
      <c r="AD40" s="129">
        <f t="shared" si="56"/>
        <v>0</v>
      </c>
      <c r="AE40" s="129">
        <f t="shared" si="56"/>
        <v>0</v>
      </c>
      <c r="AF40" s="129">
        <f t="shared" si="56"/>
        <v>0</v>
      </c>
      <c r="AG40" s="129">
        <f>AG41</f>
        <v>0</v>
      </c>
      <c r="AH40" s="138"/>
      <c r="AI40" s="105"/>
    </row>
    <row r="41" spans="1:35" s="106" customFormat="1" ht="87" customHeight="1" x14ac:dyDescent="0.3">
      <c r="A41" s="145"/>
      <c r="B41" s="146"/>
      <c r="C41" s="135" t="s">
        <v>29</v>
      </c>
      <c r="D41" s="127">
        <f>SUM(J41,L41,N41,P41,R41,T41,V41,X41,Z41,AB41,AD41,AF41)</f>
        <v>2992.1</v>
      </c>
      <c r="E41" s="128">
        <f>J41+L41</f>
        <v>2992.1</v>
      </c>
      <c r="F41" s="128">
        <f>G41</f>
        <v>2992.1</v>
      </c>
      <c r="G41" s="128">
        <f>SUM(K41,M41,O41,Q41,S41,U41,W41,Y41,AA41,AC41,AE41,AG41)</f>
        <v>2992.1</v>
      </c>
      <c r="H41" s="128">
        <f>IFERROR(G41/D41*100,0)</f>
        <v>100</v>
      </c>
      <c r="I41" s="128">
        <f>IFERROR(G41/E41*100,0)</f>
        <v>100</v>
      </c>
      <c r="J41" s="129">
        <v>2992.1</v>
      </c>
      <c r="K41" s="129">
        <v>2992.1</v>
      </c>
      <c r="L41" s="129">
        <v>0</v>
      </c>
      <c r="M41" s="129">
        <v>0</v>
      </c>
      <c r="N41" s="129">
        <v>0</v>
      </c>
      <c r="O41" s="129">
        <v>0</v>
      </c>
      <c r="P41" s="129">
        <v>0</v>
      </c>
      <c r="Q41" s="129">
        <v>0</v>
      </c>
      <c r="R41" s="129">
        <v>0</v>
      </c>
      <c r="S41" s="129">
        <v>0</v>
      </c>
      <c r="T41" s="129">
        <v>0</v>
      </c>
      <c r="U41" s="129">
        <v>0</v>
      </c>
      <c r="V41" s="129">
        <v>0</v>
      </c>
      <c r="W41" s="129">
        <v>0</v>
      </c>
      <c r="X41" s="129">
        <v>0</v>
      </c>
      <c r="Y41" s="129">
        <v>0</v>
      </c>
      <c r="Z41" s="129">
        <v>0</v>
      </c>
      <c r="AA41" s="129">
        <v>0</v>
      </c>
      <c r="AB41" s="129">
        <v>0</v>
      </c>
      <c r="AC41" s="129">
        <v>0</v>
      </c>
      <c r="AD41" s="129">
        <v>0</v>
      </c>
      <c r="AE41" s="129">
        <v>0</v>
      </c>
      <c r="AF41" s="129">
        <v>0</v>
      </c>
      <c r="AG41" s="129">
        <v>0</v>
      </c>
      <c r="AH41" s="138" t="s">
        <v>56</v>
      </c>
      <c r="AI41" s="105"/>
    </row>
    <row r="42" spans="1:35" s="61" customFormat="1" ht="38.25" customHeight="1" x14ac:dyDescent="0.3">
      <c r="A42" s="76"/>
      <c r="B42" s="147" t="s">
        <v>57</v>
      </c>
      <c r="C42" s="78" t="s">
        <v>28</v>
      </c>
      <c r="D42" s="79">
        <f>D44+D43</f>
        <v>52084.904999999999</v>
      </c>
      <c r="E42" s="79">
        <f>E44+E43</f>
        <v>16823.23</v>
      </c>
      <c r="F42" s="79">
        <f>F44+F43</f>
        <v>15085.278999999999</v>
      </c>
      <c r="G42" s="79">
        <f t="shared" ref="G42" si="57">G44+G43</f>
        <v>15085.278999999999</v>
      </c>
      <c r="H42" s="80">
        <f t="shared" ref="H42" si="58">IFERROR(G42/D42*100,0)</f>
        <v>28.962861696685437</v>
      </c>
      <c r="I42" s="80">
        <f t="shared" ref="I42" si="59">IFERROR(G42/E42*100,0)</f>
        <v>89.669338171088413</v>
      </c>
      <c r="J42" s="148">
        <f>J44+J43</f>
        <v>4664.6209999999992</v>
      </c>
      <c r="K42" s="148">
        <f t="shared" ref="K42:AF42" si="60">K44+K43</f>
        <v>3338.77</v>
      </c>
      <c r="L42" s="148">
        <f t="shared" si="60"/>
        <v>6305.8360000000002</v>
      </c>
      <c r="M42" s="148">
        <f t="shared" si="60"/>
        <v>5893.7359999999999</v>
      </c>
      <c r="N42" s="148">
        <f t="shared" si="60"/>
        <v>5852.7730000000001</v>
      </c>
      <c r="O42" s="148">
        <f t="shared" si="60"/>
        <v>5852.7730000000001</v>
      </c>
      <c r="P42" s="148">
        <f t="shared" si="60"/>
        <v>6281.32</v>
      </c>
      <c r="Q42" s="148">
        <f t="shared" si="60"/>
        <v>0</v>
      </c>
      <c r="R42" s="148">
        <f t="shared" si="60"/>
        <v>4428.3670000000002</v>
      </c>
      <c r="S42" s="148">
        <f t="shared" si="60"/>
        <v>0</v>
      </c>
      <c r="T42" s="148">
        <f t="shared" si="60"/>
        <v>3618.4229999999998</v>
      </c>
      <c r="U42" s="148">
        <f t="shared" si="60"/>
        <v>0</v>
      </c>
      <c r="V42" s="148">
        <f t="shared" si="60"/>
        <v>4421.3829999999998</v>
      </c>
      <c r="W42" s="148">
        <f t="shared" si="60"/>
        <v>0</v>
      </c>
      <c r="X42" s="148">
        <f t="shared" si="60"/>
        <v>3624.9340000000002</v>
      </c>
      <c r="Y42" s="148">
        <f t="shared" si="60"/>
        <v>0</v>
      </c>
      <c r="Z42" s="148">
        <f t="shared" si="60"/>
        <v>3183.7</v>
      </c>
      <c r="AA42" s="148">
        <f t="shared" si="60"/>
        <v>0</v>
      </c>
      <c r="AB42" s="148">
        <f t="shared" si="60"/>
        <v>3970.3620000000001</v>
      </c>
      <c r="AC42" s="148">
        <f t="shared" si="60"/>
        <v>0</v>
      </c>
      <c r="AD42" s="148">
        <f t="shared" si="60"/>
        <v>3402.46</v>
      </c>
      <c r="AE42" s="148">
        <f t="shared" si="60"/>
        <v>0</v>
      </c>
      <c r="AF42" s="148">
        <f t="shared" si="60"/>
        <v>2330.7260000000001</v>
      </c>
      <c r="AG42" s="148">
        <f>AG44+AG43</f>
        <v>0</v>
      </c>
      <c r="AH42" s="66"/>
      <c r="AI42" s="75"/>
    </row>
    <row r="43" spans="1:35" s="61" customFormat="1" ht="38.25" customHeight="1" x14ac:dyDescent="0.3">
      <c r="A43" s="149"/>
      <c r="B43" s="150"/>
      <c r="C43" s="84" t="s">
        <v>29</v>
      </c>
      <c r="D43" s="85">
        <f>SUM(J43,L43,N43,P43,R43,T43,V43,X43,Z43,AB43,AD43,AF43)</f>
        <v>51656.904999999999</v>
      </c>
      <c r="E43" s="86">
        <f>J43+L43+N43</f>
        <v>16395.23</v>
      </c>
      <c r="F43" s="86">
        <f>K43+M43+O43</f>
        <v>15085.278999999999</v>
      </c>
      <c r="G43" s="86">
        <f>SUM(K43,M43,O43,Q43,S43,U43,W43,Y43,AA43,AC43,AE43,AG43)</f>
        <v>15085.278999999999</v>
      </c>
      <c r="H43" s="86">
        <f>IFERROR(G43/D43*100,0)</f>
        <v>29.202831644675577</v>
      </c>
      <c r="I43" s="86">
        <f>IFERROR(G43/E43*100,0)</f>
        <v>92.010170031161493</v>
      </c>
      <c r="J43" s="151">
        <v>4648.7209999999995</v>
      </c>
      <c r="K43" s="151">
        <v>3338.77</v>
      </c>
      <c r="L43" s="151">
        <v>5893.7359999999999</v>
      </c>
      <c r="M43" s="151">
        <v>5893.7359999999999</v>
      </c>
      <c r="N43" s="151">
        <v>5852.7730000000001</v>
      </c>
      <c r="O43" s="151">
        <v>5852.7730000000001</v>
      </c>
      <c r="P43" s="151">
        <v>6281.32</v>
      </c>
      <c r="Q43" s="151">
        <v>0</v>
      </c>
      <c r="R43" s="151">
        <v>4428.3670000000002</v>
      </c>
      <c r="S43" s="151">
        <v>0</v>
      </c>
      <c r="T43" s="151">
        <v>3618.4229999999998</v>
      </c>
      <c r="U43" s="151">
        <v>0</v>
      </c>
      <c r="V43" s="151">
        <v>4421.3829999999998</v>
      </c>
      <c r="W43" s="151">
        <v>0</v>
      </c>
      <c r="X43" s="151">
        <v>3624.9340000000002</v>
      </c>
      <c r="Y43" s="151">
        <v>0</v>
      </c>
      <c r="Z43" s="151">
        <v>3183.7</v>
      </c>
      <c r="AA43" s="151">
        <v>0</v>
      </c>
      <c r="AB43" s="151">
        <v>3970.3620000000001</v>
      </c>
      <c r="AC43" s="151">
        <v>0</v>
      </c>
      <c r="AD43" s="151">
        <v>3402.46</v>
      </c>
      <c r="AE43" s="151">
        <v>0</v>
      </c>
      <c r="AF43" s="151">
        <v>2330.7260000000001</v>
      </c>
      <c r="AG43" s="151">
        <v>0</v>
      </c>
      <c r="AH43" s="74" t="s">
        <v>58</v>
      </c>
      <c r="AI43" s="75"/>
    </row>
    <row r="44" spans="1:35" s="61" customFormat="1" ht="45.75" customHeight="1" x14ac:dyDescent="0.3">
      <c r="A44" s="82"/>
      <c r="B44" s="150"/>
      <c r="C44" s="84" t="s">
        <v>30</v>
      </c>
      <c r="D44" s="86">
        <v>428</v>
      </c>
      <c r="E44" s="86">
        <f>J44+L44</f>
        <v>428</v>
      </c>
      <c r="F44" s="86">
        <f>G44</f>
        <v>0</v>
      </c>
      <c r="G44" s="86">
        <f>SUM(K44,M44,O44,Q44,S44,U44,W44,Y44,AA44,AC44,AE44,AG44)</f>
        <v>0</v>
      </c>
      <c r="H44" s="86">
        <f>IFERROR(G44/D44*100,0)</f>
        <v>0</v>
      </c>
      <c r="I44" s="86">
        <f>IFERROR(G44/E44*100,0)</f>
        <v>0</v>
      </c>
      <c r="J44" s="151">
        <v>15.9</v>
      </c>
      <c r="K44" s="151">
        <v>0</v>
      </c>
      <c r="L44" s="151">
        <v>412.1</v>
      </c>
      <c r="M44" s="151">
        <v>0</v>
      </c>
      <c r="N44" s="151">
        <v>0</v>
      </c>
      <c r="O44" s="151">
        <v>0</v>
      </c>
      <c r="P44" s="151">
        <v>0</v>
      </c>
      <c r="Q44" s="151">
        <v>0</v>
      </c>
      <c r="R44" s="151">
        <v>0</v>
      </c>
      <c r="S44" s="151">
        <v>0</v>
      </c>
      <c r="T44" s="151">
        <v>0</v>
      </c>
      <c r="U44" s="151">
        <v>0</v>
      </c>
      <c r="V44" s="151">
        <v>0</v>
      </c>
      <c r="W44" s="151">
        <v>0</v>
      </c>
      <c r="X44" s="151">
        <v>0</v>
      </c>
      <c r="Y44" s="151">
        <v>0</v>
      </c>
      <c r="Z44" s="151">
        <v>0</v>
      </c>
      <c r="AA44" s="151">
        <v>0</v>
      </c>
      <c r="AB44" s="151">
        <v>0</v>
      </c>
      <c r="AC44" s="151">
        <v>0</v>
      </c>
      <c r="AD44" s="151">
        <v>0</v>
      </c>
      <c r="AE44" s="151">
        <v>0</v>
      </c>
      <c r="AF44" s="151">
        <v>0</v>
      </c>
      <c r="AG44" s="151">
        <v>0</v>
      </c>
      <c r="AH44" s="66"/>
      <c r="AI44" s="75"/>
    </row>
    <row r="45" spans="1:35" s="61" customFormat="1" ht="30.75" customHeight="1" x14ac:dyDescent="0.3">
      <c r="A45" s="152"/>
      <c r="B45" s="153" t="s">
        <v>59</v>
      </c>
      <c r="C45" s="64" t="s">
        <v>28</v>
      </c>
      <c r="D45" s="65">
        <f>D46</f>
        <v>594.99900000000002</v>
      </c>
      <c r="E45" s="65">
        <f t="shared" ref="E45:G45" si="61">E46</f>
        <v>0</v>
      </c>
      <c r="F45" s="65">
        <f t="shared" si="61"/>
        <v>0</v>
      </c>
      <c r="G45" s="65">
        <f t="shared" si="61"/>
        <v>0</v>
      </c>
      <c r="H45" s="65">
        <f t="shared" ref="H45" si="62">IFERROR(G45/D45*100,0)</f>
        <v>0</v>
      </c>
      <c r="I45" s="65">
        <f t="shared" ref="I45" si="63">IFERROR(G45/E45*100,0)</f>
        <v>0</v>
      </c>
      <c r="J45" s="112">
        <f>J46</f>
        <v>0</v>
      </c>
      <c r="K45" s="112">
        <f t="shared" ref="K45:AG45" si="64">K46</f>
        <v>0</v>
      </c>
      <c r="L45" s="112">
        <f t="shared" si="64"/>
        <v>0</v>
      </c>
      <c r="M45" s="112">
        <f t="shared" si="64"/>
        <v>0</v>
      </c>
      <c r="N45" s="112">
        <f t="shared" si="64"/>
        <v>0</v>
      </c>
      <c r="O45" s="112">
        <f t="shared" si="64"/>
        <v>0</v>
      </c>
      <c r="P45" s="112">
        <f t="shared" si="64"/>
        <v>3.8969999999999998</v>
      </c>
      <c r="Q45" s="112">
        <f t="shared" si="64"/>
        <v>0</v>
      </c>
      <c r="R45" s="112">
        <f t="shared" si="64"/>
        <v>311.24599999999998</v>
      </c>
      <c r="S45" s="112">
        <f t="shared" si="64"/>
        <v>0</v>
      </c>
      <c r="T45" s="112">
        <f t="shared" si="64"/>
        <v>123.13200000000001</v>
      </c>
      <c r="U45" s="112">
        <f t="shared" si="64"/>
        <v>0</v>
      </c>
      <c r="V45" s="112">
        <f t="shared" si="64"/>
        <v>78.316000000000003</v>
      </c>
      <c r="W45" s="112">
        <f t="shared" si="64"/>
        <v>0</v>
      </c>
      <c r="X45" s="112">
        <f t="shared" si="64"/>
        <v>78.408000000000001</v>
      </c>
      <c r="Y45" s="112">
        <f t="shared" si="64"/>
        <v>0</v>
      </c>
      <c r="Z45" s="112">
        <f t="shared" si="64"/>
        <v>0</v>
      </c>
      <c r="AA45" s="112">
        <f t="shared" si="64"/>
        <v>0</v>
      </c>
      <c r="AB45" s="112">
        <f t="shared" si="64"/>
        <v>0</v>
      </c>
      <c r="AC45" s="112">
        <f t="shared" si="64"/>
        <v>0</v>
      </c>
      <c r="AD45" s="112">
        <f t="shared" si="64"/>
        <v>0</v>
      </c>
      <c r="AE45" s="112">
        <f t="shared" si="64"/>
        <v>0</v>
      </c>
      <c r="AF45" s="112">
        <f t="shared" si="64"/>
        <v>0</v>
      </c>
      <c r="AG45" s="112">
        <f t="shared" si="64"/>
        <v>0</v>
      </c>
      <c r="AH45" s="66"/>
      <c r="AI45" s="75"/>
    </row>
    <row r="46" spans="1:35" s="61" customFormat="1" ht="31.2" customHeight="1" x14ac:dyDescent="0.3">
      <c r="A46" s="154"/>
      <c r="B46" s="155"/>
      <c r="C46" s="71" t="s">
        <v>29</v>
      </c>
      <c r="D46" s="72">
        <f>SUM(J46,L46,N46,P46,R46,T46,V46,X46,Z46,AB46,AD46,AF46)</f>
        <v>594.99900000000002</v>
      </c>
      <c r="E46" s="72">
        <f>J46</f>
        <v>0</v>
      </c>
      <c r="F46" s="72">
        <f>G46</f>
        <v>0</v>
      </c>
      <c r="G46" s="72">
        <f>SUM(K46,M46,O46,Q46,S46,U46,W46,Y46,AA46,AC46,AE46,AG46)</f>
        <v>0</v>
      </c>
      <c r="H46" s="72">
        <f>IFERROR(G46/D46*100,0)</f>
        <v>0</v>
      </c>
      <c r="I46" s="72">
        <f>IFERROR(G46/E46*100,0)</f>
        <v>0</v>
      </c>
      <c r="J46" s="73">
        <f>J48+J50</f>
        <v>0</v>
      </c>
      <c r="K46" s="73">
        <f t="shared" ref="K46:AG46" si="65">K48+K50</f>
        <v>0</v>
      </c>
      <c r="L46" s="73">
        <f t="shared" si="65"/>
        <v>0</v>
      </c>
      <c r="M46" s="73">
        <f t="shared" si="65"/>
        <v>0</v>
      </c>
      <c r="N46" s="73">
        <f t="shared" si="65"/>
        <v>0</v>
      </c>
      <c r="O46" s="73">
        <f t="shared" si="65"/>
        <v>0</v>
      </c>
      <c r="P46" s="73">
        <f t="shared" si="65"/>
        <v>3.8969999999999998</v>
      </c>
      <c r="Q46" s="73">
        <f t="shared" si="65"/>
        <v>0</v>
      </c>
      <c r="R46" s="73">
        <f t="shared" si="65"/>
        <v>311.24599999999998</v>
      </c>
      <c r="S46" s="73">
        <f t="shared" si="65"/>
        <v>0</v>
      </c>
      <c r="T46" s="73">
        <f t="shared" si="65"/>
        <v>123.13200000000001</v>
      </c>
      <c r="U46" s="73">
        <f t="shared" si="65"/>
        <v>0</v>
      </c>
      <c r="V46" s="73">
        <f t="shared" si="65"/>
        <v>78.316000000000003</v>
      </c>
      <c r="W46" s="73">
        <f t="shared" si="65"/>
        <v>0</v>
      </c>
      <c r="X46" s="73">
        <f t="shared" si="65"/>
        <v>78.408000000000001</v>
      </c>
      <c r="Y46" s="73">
        <f t="shared" si="65"/>
        <v>0</v>
      </c>
      <c r="Z46" s="73">
        <f t="shared" si="65"/>
        <v>0</v>
      </c>
      <c r="AA46" s="73">
        <f t="shared" si="65"/>
        <v>0</v>
      </c>
      <c r="AB46" s="73">
        <f t="shared" si="65"/>
        <v>0</v>
      </c>
      <c r="AC46" s="73">
        <f t="shared" si="65"/>
        <v>0</v>
      </c>
      <c r="AD46" s="73">
        <f t="shared" si="65"/>
        <v>0</v>
      </c>
      <c r="AE46" s="73">
        <f t="shared" si="65"/>
        <v>0</v>
      </c>
      <c r="AF46" s="73">
        <f t="shared" si="65"/>
        <v>0</v>
      </c>
      <c r="AG46" s="73">
        <f t="shared" si="65"/>
        <v>0</v>
      </c>
      <c r="AH46" s="66"/>
      <c r="AI46" s="75"/>
    </row>
    <row r="47" spans="1:35" s="61" customFormat="1" ht="51" customHeight="1" x14ac:dyDescent="0.3">
      <c r="A47" s="136"/>
      <c r="B47" s="137" t="s">
        <v>60</v>
      </c>
      <c r="C47" s="84" t="s">
        <v>28</v>
      </c>
      <c r="D47" s="85">
        <f>D48</f>
        <v>300.99900000000002</v>
      </c>
      <c r="E47" s="85">
        <f t="shared" ref="E47:G47" si="66">E48</f>
        <v>0</v>
      </c>
      <c r="F47" s="85">
        <f t="shared" si="66"/>
        <v>0</v>
      </c>
      <c r="G47" s="85">
        <f t="shared" si="66"/>
        <v>0</v>
      </c>
      <c r="H47" s="86">
        <f t="shared" ref="H47" si="67">IFERROR(G47/D47*100,0)</f>
        <v>0</v>
      </c>
      <c r="I47" s="86">
        <f t="shared" ref="I47" si="68">IFERROR(G47/E47*100,0)</f>
        <v>0</v>
      </c>
      <c r="J47" s="151">
        <f>J48</f>
        <v>0</v>
      </c>
      <c r="K47" s="151">
        <f t="shared" ref="K47:AG47" si="69">K48</f>
        <v>0</v>
      </c>
      <c r="L47" s="151">
        <f t="shared" si="69"/>
        <v>0</v>
      </c>
      <c r="M47" s="151">
        <f t="shared" si="69"/>
        <v>0</v>
      </c>
      <c r="N47" s="151">
        <f t="shared" si="69"/>
        <v>0</v>
      </c>
      <c r="O47" s="151">
        <f t="shared" si="69"/>
        <v>0</v>
      </c>
      <c r="P47" s="151">
        <f t="shared" si="69"/>
        <v>3.8969999999999998</v>
      </c>
      <c r="Q47" s="151">
        <f t="shared" si="69"/>
        <v>0</v>
      </c>
      <c r="R47" s="151">
        <f t="shared" si="69"/>
        <v>17.245999999999999</v>
      </c>
      <c r="S47" s="151">
        <f t="shared" si="69"/>
        <v>0</v>
      </c>
      <c r="T47" s="151">
        <f t="shared" si="69"/>
        <v>123.13200000000001</v>
      </c>
      <c r="U47" s="151">
        <f t="shared" si="69"/>
        <v>0</v>
      </c>
      <c r="V47" s="151">
        <f t="shared" si="69"/>
        <v>78.316000000000003</v>
      </c>
      <c r="W47" s="151">
        <f t="shared" si="69"/>
        <v>0</v>
      </c>
      <c r="X47" s="151">
        <f t="shared" si="69"/>
        <v>78.408000000000001</v>
      </c>
      <c r="Y47" s="151">
        <f t="shared" si="69"/>
        <v>0</v>
      </c>
      <c r="Z47" s="151">
        <f t="shared" si="69"/>
        <v>0</v>
      </c>
      <c r="AA47" s="151">
        <f t="shared" si="69"/>
        <v>0</v>
      </c>
      <c r="AB47" s="151">
        <f t="shared" si="69"/>
        <v>0</v>
      </c>
      <c r="AC47" s="151">
        <f t="shared" si="69"/>
        <v>0</v>
      </c>
      <c r="AD47" s="151">
        <f t="shared" si="69"/>
        <v>0</v>
      </c>
      <c r="AE47" s="151">
        <f t="shared" si="69"/>
        <v>0</v>
      </c>
      <c r="AF47" s="151">
        <f t="shared" si="69"/>
        <v>0</v>
      </c>
      <c r="AG47" s="151">
        <f t="shared" si="69"/>
        <v>0</v>
      </c>
      <c r="AH47" s="74"/>
      <c r="AI47" s="75"/>
    </row>
    <row r="48" spans="1:35" s="61" customFormat="1" ht="37.950000000000003" customHeight="1" x14ac:dyDescent="0.3">
      <c r="A48" s="139"/>
      <c r="B48" s="140"/>
      <c r="C48" s="84" t="s">
        <v>29</v>
      </c>
      <c r="D48" s="85">
        <f>SUM(J48,L48,N48,P48,R48,T48,V48,X48,Z48,AB48,AD48,AF48)</f>
        <v>300.99900000000002</v>
      </c>
      <c r="E48" s="86">
        <f>J48</f>
        <v>0</v>
      </c>
      <c r="F48" s="86">
        <f>G48</f>
        <v>0</v>
      </c>
      <c r="G48" s="86">
        <f>SUM(K48,M48,O48,Q48,S48,U48,W48,Y48,AA48,AC48,AE48,AG48)</f>
        <v>0</v>
      </c>
      <c r="H48" s="86">
        <f>IFERROR(G48/D48*100,0)</f>
        <v>0</v>
      </c>
      <c r="I48" s="86">
        <f>IFERROR(G48/E48*100,0)</f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3.8969999999999998</v>
      </c>
      <c r="Q48" s="151">
        <v>0</v>
      </c>
      <c r="R48" s="151">
        <v>17.245999999999999</v>
      </c>
      <c r="S48" s="151">
        <v>0</v>
      </c>
      <c r="T48" s="151">
        <v>123.13200000000001</v>
      </c>
      <c r="U48" s="151">
        <v>0</v>
      </c>
      <c r="V48" s="151">
        <v>78.316000000000003</v>
      </c>
      <c r="W48" s="151">
        <v>0</v>
      </c>
      <c r="X48" s="151">
        <v>78.408000000000001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74"/>
      <c r="AI48" s="75"/>
    </row>
    <row r="49" spans="1:35" s="61" customFormat="1" ht="30.75" customHeight="1" x14ac:dyDescent="0.3">
      <c r="A49" s="156"/>
      <c r="B49" s="157" t="s">
        <v>61</v>
      </c>
      <c r="C49" s="84" t="s">
        <v>28</v>
      </c>
      <c r="D49" s="85">
        <f t="shared" ref="D49:E49" si="70">D50</f>
        <v>294</v>
      </c>
      <c r="E49" s="86">
        <f t="shared" si="70"/>
        <v>0</v>
      </c>
      <c r="F49" s="86">
        <f t="shared" ref="F49:F50" si="71">G49</f>
        <v>0</v>
      </c>
      <c r="G49" s="86">
        <f>G50</f>
        <v>0</v>
      </c>
      <c r="H49" s="86">
        <f t="shared" ref="H49:H50" si="72">IFERROR(G49/D49*100,0)</f>
        <v>0</v>
      </c>
      <c r="I49" s="86">
        <f t="shared" ref="I49:I50" si="73">IFERROR(G49/E49*100,0)</f>
        <v>0</v>
      </c>
      <c r="J49" s="86">
        <f t="shared" ref="J49:AG49" si="74">J50</f>
        <v>0</v>
      </c>
      <c r="K49" s="86">
        <f t="shared" si="74"/>
        <v>0</v>
      </c>
      <c r="L49" s="86">
        <f t="shared" si="74"/>
        <v>0</v>
      </c>
      <c r="M49" s="86">
        <f t="shared" si="74"/>
        <v>0</v>
      </c>
      <c r="N49" s="86">
        <f t="shared" si="74"/>
        <v>0</v>
      </c>
      <c r="O49" s="86">
        <f t="shared" si="74"/>
        <v>0</v>
      </c>
      <c r="P49" s="86">
        <f t="shared" si="74"/>
        <v>0</v>
      </c>
      <c r="Q49" s="86">
        <f t="shared" si="74"/>
        <v>0</v>
      </c>
      <c r="R49" s="86">
        <f t="shared" si="74"/>
        <v>294</v>
      </c>
      <c r="S49" s="86">
        <f t="shared" si="74"/>
        <v>0</v>
      </c>
      <c r="T49" s="86">
        <f t="shared" si="74"/>
        <v>0</v>
      </c>
      <c r="U49" s="86">
        <f t="shared" si="74"/>
        <v>0</v>
      </c>
      <c r="V49" s="86">
        <f t="shared" si="74"/>
        <v>0</v>
      </c>
      <c r="W49" s="86">
        <f t="shared" si="74"/>
        <v>0</v>
      </c>
      <c r="X49" s="86">
        <f t="shared" si="74"/>
        <v>0</v>
      </c>
      <c r="Y49" s="86">
        <f t="shared" si="74"/>
        <v>0</v>
      </c>
      <c r="Z49" s="86">
        <f t="shared" si="74"/>
        <v>0</v>
      </c>
      <c r="AA49" s="86">
        <f t="shared" si="74"/>
        <v>0</v>
      </c>
      <c r="AB49" s="86">
        <f t="shared" si="74"/>
        <v>0</v>
      </c>
      <c r="AC49" s="86">
        <f t="shared" si="74"/>
        <v>0</v>
      </c>
      <c r="AD49" s="86">
        <f t="shared" si="74"/>
        <v>0</v>
      </c>
      <c r="AE49" s="86">
        <f t="shared" si="74"/>
        <v>0</v>
      </c>
      <c r="AF49" s="86">
        <f t="shared" si="74"/>
        <v>0</v>
      </c>
      <c r="AG49" s="86">
        <f t="shared" si="74"/>
        <v>0</v>
      </c>
      <c r="AH49" s="74"/>
      <c r="AI49" s="75"/>
    </row>
    <row r="50" spans="1:35" s="61" customFormat="1" ht="108.6" customHeight="1" x14ac:dyDescent="0.3">
      <c r="A50" s="156"/>
      <c r="B50" s="157"/>
      <c r="C50" s="84" t="s">
        <v>29</v>
      </c>
      <c r="D50" s="85">
        <f t="shared" ref="D50" si="75">SUM(J50,L50,N50,P50,R50,T50,V50,X50,Z50,AB50,AD50,AF50)</f>
        <v>294</v>
      </c>
      <c r="E50" s="86">
        <f t="shared" ref="E50" si="76">J50</f>
        <v>0</v>
      </c>
      <c r="F50" s="86">
        <f t="shared" si="71"/>
        <v>0</v>
      </c>
      <c r="G50" s="86">
        <f t="shared" ref="G50" si="77">SUM(K50,M50,O50,Q50,S50,U50,W50,Y50,AA50,AC50,AE50,AG50)</f>
        <v>0</v>
      </c>
      <c r="H50" s="86">
        <f t="shared" si="72"/>
        <v>0</v>
      </c>
      <c r="I50" s="86">
        <f t="shared" si="73"/>
        <v>0</v>
      </c>
      <c r="J50" s="151">
        <v>0</v>
      </c>
      <c r="K50" s="151">
        <v>0</v>
      </c>
      <c r="L50" s="151">
        <v>0</v>
      </c>
      <c r="M50" s="151">
        <v>0</v>
      </c>
      <c r="N50" s="151">
        <v>0</v>
      </c>
      <c r="O50" s="151">
        <v>0</v>
      </c>
      <c r="P50" s="151">
        <v>0</v>
      </c>
      <c r="Q50" s="151">
        <v>0</v>
      </c>
      <c r="R50" s="151">
        <v>294</v>
      </c>
      <c r="S50" s="151">
        <v>0</v>
      </c>
      <c r="T50" s="151">
        <v>0</v>
      </c>
      <c r="U50" s="151">
        <v>0</v>
      </c>
      <c r="V50" s="151">
        <v>0</v>
      </c>
      <c r="W50" s="151">
        <v>0</v>
      </c>
      <c r="X50" s="151">
        <v>0</v>
      </c>
      <c r="Y50" s="151">
        <v>0</v>
      </c>
      <c r="Z50" s="151">
        <v>0</v>
      </c>
      <c r="AA50" s="151">
        <v>0</v>
      </c>
      <c r="AB50" s="151">
        <v>0</v>
      </c>
      <c r="AC50" s="151">
        <v>0</v>
      </c>
      <c r="AD50" s="151">
        <v>0</v>
      </c>
      <c r="AE50" s="151">
        <v>0</v>
      </c>
      <c r="AF50" s="151">
        <v>0</v>
      </c>
      <c r="AG50" s="151">
        <v>0</v>
      </c>
      <c r="AH50" s="74" t="s">
        <v>62</v>
      </c>
      <c r="AI50" s="75"/>
    </row>
    <row r="51" spans="1:35" s="160" customFormat="1" ht="21.75" customHeight="1" x14ac:dyDescent="0.3">
      <c r="A51" s="158"/>
      <c r="B51" s="57" t="s">
        <v>63</v>
      </c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9"/>
      <c r="AH51" s="60"/>
      <c r="AI51" s="159"/>
    </row>
    <row r="52" spans="1:35" s="162" customFormat="1" ht="27" customHeight="1" x14ac:dyDescent="0.3">
      <c r="A52" s="62" t="s">
        <v>64</v>
      </c>
      <c r="B52" s="63" t="s">
        <v>65</v>
      </c>
      <c r="C52" s="64" t="s">
        <v>28</v>
      </c>
      <c r="D52" s="65">
        <f>D53</f>
        <v>27167.594999999998</v>
      </c>
      <c r="E52" s="65">
        <f>E53</f>
        <v>7942.5129999999999</v>
      </c>
      <c r="F52" s="65">
        <f t="shared" ref="F52:G52" si="78">F53</f>
        <v>5728.4520000000002</v>
      </c>
      <c r="G52" s="65">
        <f t="shared" si="78"/>
        <v>5728.4520000000002</v>
      </c>
      <c r="H52" s="65">
        <f t="shared" ref="H52:H59" si="79">IFERROR(G52/D52*100,0)</f>
        <v>21.085605847702016</v>
      </c>
      <c r="I52" s="65">
        <f t="shared" ref="I52:I59" si="80">IFERROR(G52/E52*100,0)</f>
        <v>72.123923498771731</v>
      </c>
      <c r="J52" s="112">
        <f t="shared" ref="J52:AG52" si="81">SUM(J53:J53)</f>
        <v>4021.8620000000001</v>
      </c>
      <c r="K52" s="112">
        <f t="shared" si="81"/>
        <v>1653.05</v>
      </c>
      <c r="L52" s="112">
        <f t="shared" si="81"/>
        <v>2341.7439999999997</v>
      </c>
      <c r="M52" s="112">
        <f t="shared" si="81"/>
        <v>2275.7719999999999</v>
      </c>
      <c r="N52" s="112">
        <f t="shared" si="81"/>
        <v>1578.9070000000002</v>
      </c>
      <c r="O52" s="112">
        <f t="shared" si="81"/>
        <v>1799.63</v>
      </c>
      <c r="P52" s="112">
        <f t="shared" si="81"/>
        <v>3345.3140000000003</v>
      </c>
      <c r="Q52" s="112">
        <f t="shared" si="81"/>
        <v>0</v>
      </c>
      <c r="R52" s="112">
        <f t="shared" si="81"/>
        <v>2283.3710000000001</v>
      </c>
      <c r="S52" s="112">
        <f t="shared" si="81"/>
        <v>0</v>
      </c>
      <c r="T52" s="112">
        <f t="shared" si="81"/>
        <v>1445.8320000000001</v>
      </c>
      <c r="U52" s="112">
        <f t="shared" si="81"/>
        <v>0</v>
      </c>
      <c r="V52" s="112">
        <f t="shared" si="81"/>
        <v>2871.078</v>
      </c>
      <c r="W52" s="112">
        <f t="shared" si="81"/>
        <v>0</v>
      </c>
      <c r="X52" s="112">
        <f t="shared" si="81"/>
        <v>2130.2159999999999</v>
      </c>
      <c r="Y52" s="112">
        <f t="shared" si="81"/>
        <v>0</v>
      </c>
      <c r="Z52" s="112">
        <f t="shared" si="81"/>
        <v>1578.9070000000002</v>
      </c>
      <c r="AA52" s="112">
        <f t="shared" si="81"/>
        <v>0</v>
      </c>
      <c r="AB52" s="112">
        <f t="shared" si="81"/>
        <v>1823.9070000000002</v>
      </c>
      <c r="AC52" s="112">
        <f t="shared" si="81"/>
        <v>0</v>
      </c>
      <c r="AD52" s="112">
        <f t="shared" si="81"/>
        <v>1823.9070000000002</v>
      </c>
      <c r="AE52" s="112">
        <f t="shared" si="81"/>
        <v>0</v>
      </c>
      <c r="AF52" s="112">
        <f t="shared" si="81"/>
        <v>1922.5500000000002</v>
      </c>
      <c r="AG52" s="112">
        <f t="shared" si="81"/>
        <v>0</v>
      </c>
      <c r="AH52" s="46"/>
      <c r="AI52" s="161"/>
    </row>
    <row r="53" spans="1:35" s="163" customFormat="1" ht="54" customHeight="1" x14ac:dyDescent="0.3">
      <c r="A53" s="69"/>
      <c r="B53" s="70"/>
      <c r="C53" s="71" t="s">
        <v>29</v>
      </c>
      <c r="D53" s="72">
        <f>SUM(J53,L53,N53,P53,R53,T53,V53,X53,Z53,AB53,AD53,AF53)</f>
        <v>27167.594999999998</v>
      </c>
      <c r="E53" s="72">
        <f>J53+L53+N53</f>
        <v>7942.5129999999999</v>
      </c>
      <c r="F53" s="72">
        <f>G53</f>
        <v>5728.4520000000002</v>
      </c>
      <c r="G53" s="72">
        <f>SUM(K53,M53,O53,Q53,S53,U53,W53,Y53,AA53,AC53,AE53,AG53)</f>
        <v>5728.4520000000002</v>
      </c>
      <c r="H53" s="72">
        <f t="shared" si="79"/>
        <v>21.085605847702016</v>
      </c>
      <c r="I53" s="72">
        <f t="shared" si="80"/>
        <v>72.123923498771731</v>
      </c>
      <c r="J53" s="73">
        <f>J55+J57+J59</f>
        <v>4021.8620000000001</v>
      </c>
      <c r="K53" s="73">
        <f t="shared" ref="K53:AG53" si="82">K55+K57+K59</f>
        <v>1653.05</v>
      </c>
      <c r="L53" s="73">
        <f t="shared" si="82"/>
        <v>2341.7439999999997</v>
      </c>
      <c r="M53" s="73">
        <f t="shared" si="82"/>
        <v>2275.7719999999999</v>
      </c>
      <c r="N53" s="73">
        <f t="shared" si="82"/>
        <v>1578.9070000000002</v>
      </c>
      <c r="O53" s="73">
        <f t="shared" si="82"/>
        <v>1799.63</v>
      </c>
      <c r="P53" s="73">
        <f t="shared" si="82"/>
        <v>3345.3140000000003</v>
      </c>
      <c r="Q53" s="73">
        <f t="shared" si="82"/>
        <v>0</v>
      </c>
      <c r="R53" s="73">
        <f t="shared" si="82"/>
        <v>2283.3710000000001</v>
      </c>
      <c r="S53" s="73">
        <f t="shared" si="82"/>
        <v>0</v>
      </c>
      <c r="T53" s="73">
        <f t="shared" si="82"/>
        <v>1445.8320000000001</v>
      </c>
      <c r="U53" s="73">
        <f t="shared" si="82"/>
        <v>0</v>
      </c>
      <c r="V53" s="73">
        <f t="shared" si="82"/>
        <v>2871.078</v>
      </c>
      <c r="W53" s="73">
        <f t="shared" si="82"/>
        <v>0</v>
      </c>
      <c r="X53" s="73">
        <f t="shared" si="82"/>
        <v>2130.2159999999999</v>
      </c>
      <c r="Y53" s="73">
        <f t="shared" si="82"/>
        <v>0</v>
      </c>
      <c r="Z53" s="73">
        <f t="shared" si="82"/>
        <v>1578.9070000000002</v>
      </c>
      <c r="AA53" s="73">
        <f t="shared" si="82"/>
        <v>0</v>
      </c>
      <c r="AB53" s="73">
        <f t="shared" si="82"/>
        <v>1823.9070000000002</v>
      </c>
      <c r="AC53" s="73">
        <f t="shared" si="82"/>
        <v>0</v>
      </c>
      <c r="AD53" s="73">
        <f t="shared" si="82"/>
        <v>1823.9070000000002</v>
      </c>
      <c r="AE53" s="73">
        <f t="shared" si="82"/>
        <v>0</v>
      </c>
      <c r="AF53" s="73">
        <f t="shared" si="82"/>
        <v>1922.5500000000002</v>
      </c>
      <c r="AG53" s="73">
        <f t="shared" si="82"/>
        <v>0</v>
      </c>
      <c r="AH53" s="52"/>
      <c r="AI53" s="161"/>
    </row>
    <row r="54" spans="1:35" s="1" customFormat="1" ht="30.75" customHeight="1" x14ac:dyDescent="0.3">
      <c r="A54" s="164"/>
      <c r="B54" s="77" t="s">
        <v>66</v>
      </c>
      <c r="C54" s="165" t="s">
        <v>28</v>
      </c>
      <c r="D54" s="79">
        <f>D55</f>
        <v>5436.5</v>
      </c>
      <c r="E54" s="79">
        <f t="shared" ref="E54:G54" si="83">E55</f>
        <v>1571.9069999999999</v>
      </c>
      <c r="F54" s="79">
        <f t="shared" si="83"/>
        <v>1015.721</v>
      </c>
      <c r="G54" s="79">
        <f t="shared" si="83"/>
        <v>1015.721</v>
      </c>
      <c r="H54" s="79">
        <f t="shared" si="79"/>
        <v>18.683362457463442</v>
      </c>
      <c r="I54" s="79">
        <f t="shared" si="80"/>
        <v>64.617117933821788</v>
      </c>
      <c r="J54" s="166">
        <f t="shared" ref="J54:AG54" si="84">SUM(J55:J55)</f>
        <v>791.31200000000001</v>
      </c>
      <c r="K54" s="166">
        <f t="shared" si="84"/>
        <v>293.041</v>
      </c>
      <c r="L54" s="166">
        <f t="shared" si="84"/>
        <v>467.18099999999998</v>
      </c>
      <c r="M54" s="166">
        <f t="shared" si="84"/>
        <v>416.40300000000002</v>
      </c>
      <c r="N54" s="166">
        <f t="shared" si="84"/>
        <v>313.41399999999999</v>
      </c>
      <c r="O54" s="166">
        <f t="shared" si="84"/>
        <v>306.27699999999999</v>
      </c>
      <c r="P54" s="166">
        <f t="shared" si="84"/>
        <v>669.47400000000005</v>
      </c>
      <c r="Q54" s="166">
        <f t="shared" si="84"/>
        <v>0</v>
      </c>
      <c r="R54" s="166">
        <f t="shared" si="84"/>
        <v>455.84399999999999</v>
      </c>
      <c r="S54" s="166">
        <f t="shared" si="84"/>
        <v>0</v>
      </c>
      <c r="T54" s="166">
        <f t="shared" si="84"/>
        <v>313.41399999999999</v>
      </c>
      <c r="U54" s="166">
        <f t="shared" si="84"/>
        <v>0</v>
      </c>
      <c r="V54" s="166">
        <f t="shared" si="84"/>
        <v>567.45399999999995</v>
      </c>
      <c r="W54" s="166">
        <f t="shared" si="84"/>
        <v>0</v>
      </c>
      <c r="X54" s="166">
        <f t="shared" si="84"/>
        <v>425.03399999999999</v>
      </c>
      <c r="Y54" s="166">
        <f t="shared" si="84"/>
        <v>0</v>
      </c>
      <c r="Z54" s="166">
        <f t="shared" si="84"/>
        <v>313.41399999999999</v>
      </c>
      <c r="AA54" s="166">
        <f t="shared" si="84"/>
        <v>0</v>
      </c>
      <c r="AB54" s="166">
        <f t="shared" si="84"/>
        <v>363.41399999999999</v>
      </c>
      <c r="AC54" s="166">
        <f t="shared" si="84"/>
        <v>0</v>
      </c>
      <c r="AD54" s="166">
        <f t="shared" si="84"/>
        <v>363.41399999999999</v>
      </c>
      <c r="AE54" s="166">
        <f t="shared" si="84"/>
        <v>0</v>
      </c>
      <c r="AF54" s="166">
        <f t="shared" si="84"/>
        <v>393.13099999999997</v>
      </c>
      <c r="AG54" s="166">
        <f t="shared" si="84"/>
        <v>0</v>
      </c>
      <c r="AH54" s="74" t="s">
        <v>67</v>
      </c>
    </row>
    <row r="55" spans="1:35" s="1" customFormat="1" ht="27" customHeight="1" x14ac:dyDescent="0.3">
      <c r="A55" s="167"/>
      <c r="B55" s="168"/>
      <c r="C55" s="169" t="s">
        <v>29</v>
      </c>
      <c r="D55" s="85">
        <f>SUM(J55,L55,N55,P55,R55,T55,V55,X55,Z55,AB55,AD55,AF55)</f>
        <v>5436.5</v>
      </c>
      <c r="E55" s="85">
        <f>J55+L55+N55</f>
        <v>1571.9069999999999</v>
      </c>
      <c r="F55" s="85">
        <f>G55</f>
        <v>1015.721</v>
      </c>
      <c r="G55" s="85">
        <f>SUM(K55,M55,O55,Q55,S55,U55,W55,Y55,AA55,AC55,AE55,AG55)</f>
        <v>1015.721</v>
      </c>
      <c r="H55" s="85">
        <f t="shared" si="79"/>
        <v>18.683362457463442</v>
      </c>
      <c r="I55" s="85">
        <f t="shared" si="80"/>
        <v>64.617117933821788</v>
      </c>
      <c r="J55" s="87">
        <v>791.31200000000001</v>
      </c>
      <c r="K55" s="87">
        <v>293.041</v>
      </c>
      <c r="L55" s="87">
        <v>467.18099999999998</v>
      </c>
      <c r="M55" s="87">
        <v>416.40300000000002</v>
      </c>
      <c r="N55" s="87">
        <v>313.41399999999999</v>
      </c>
      <c r="O55" s="87">
        <v>306.27699999999999</v>
      </c>
      <c r="P55" s="87">
        <v>669.47400000000005</v>
      </c>
      <c r="Q55" s="87">
        <v>0</v>
      </c>
      <c r="R55" s="87">
        <v>455.84399999999999</v>
      </c>
      <c r="S55" s="87">
        <v>0</v>
      </c>
      <c r="T55" s="87">
        <v>313.41399999999999</v>
      </c>
      <c r="U55" s="87">
        <v>0</v>
      </c>
      <c r="V55" s="87">
        <v>567.45399999999995</v>
      </c>
      <c r="W55" s="87">
        <v>0</v>
      </c>
      <c r="X55" s="87">
        <v>425.03399999999999</v>
      </c>
      <c r="Y55" s="87">
        <v>0</v>
      </c>
      <c r="Z55" s="87">
        <v>313.41399999999999</v>
      </c>
      <c r="AA55" s="87">
        <v>0</v>
      </c>
      <c r="AB55" s="87">
        <v>363.41399999999999</v>
      </c>
      <c r="AC55" s="87">
        <v>0</v>
      </c>
      <c r="AD55" s="87">
        <v>363.41399999999999</v>
      </c>
      <c r="AE55" s="87">
        <v>0</v>
      </c>
      <c r="AF55" s="87">
        <v>393.13099999999997</v>
      </c>
      <c r="AG55" s="87">
        <v>0</v>
      </c>
      <c r="AH55" s="52"/>
    </row>
    <row r="56" spans="1:35" s="1" customFormat="1" ht="43.2" customHeight="1" x14ac:dyDescent="0.3">
      <c r="A56" s="164"/>
      <c r="B56" s="170" t="s">
        <v>68</v>
      </c>
      <c r="C56" s="165" t="s">
        <v>28</v>
      </c>
      <c r="D56" s="79">
        <f>D57</f>
        <v>3665.8989999999994</v>
      </c>
      <c r="E56" s="79">
        <f>E57</f>
        <v>1063.617</v>
      </c>
      <c r="F56" s="79">
        <f t="shared" ref="F56:G58" si="85">F57</f>
        <v>696.21799999999996</v>
      </c>
      <c r="G56" s="79">
        <f t="shared" si="85"/>
        <v>696.21799999999996</v>
      </c>
      <c r="H56" s="79">
        <f t="shared" si="79"/>
        <v>18.991739816072403</v>
      </c>
      <c r="I56" s="79">
        <f t="shared" si="80"/>
        <v>65.457584826116914</v>
      </c>
      <c r="J56" s="166">
        <f t="shared" ref="J56:AG58" si="86">SUM(J57:J57)</f>
        <v>533.548</v>
      </c>
      <c r="K56" s="166">
        <v>232.51</v>
      </c>
      <c r="L56" s="166">
        <f t="shared" si="86"/>
        <v>315.01400000000001</v>
      </c>
      <c r="M56" s="166">
        <f t="shared" si="86"/>
        <v>249.572</v>
      </c>
      <c r="N56" s="166">
        <f t="shared" si="86"/>
        <v>215.05500000000001</v>
      </c>
      <c r="O56" s="166">
        <f t="shared" si="86"/>
        <v>214.136</v>
      </c>
      <c r="P56" s="166">
        <f t="shared" si="86"/>
        <v>451.37700000000001</v>
      </c>
      <c r="Q56" s="166">
        <f t="shared" si="86"/>
        <v>0</v>
      </c>
      <c r="R56" s="166">
        <f t="shared" si="86"/>
        <v>307.363</v>
      </c>
      <c r="S56" s="166">
        <f t="shared" si="86"/>
        <v>0</v>
      </c>
      <c r="T56" s="166">
        <f t="shared" si="86"/>
        <v>215.05500000000001</v>
      </c>
      <c r="U56" s="166">
        <f t="shared" si="86"/>
        <v>0</v>
      </c>
      <c r="V56" s="166">
        <f t="shared" si="86"/>
        <v>382.60300000000001</v>
      </c>
      <c r="W56" s="166">
        <f t="shared" si="86"/>
        <v>0</v>
      </c>
      <c r="X56" s="166">
        <f t="shared" si="86"/>
        <v>286.59399999999999</v>
      </c>
      <c r="Y56" s="166">
        <f t="shared" si="86"/>
        <v>0</v>
      </c>
      <c r="Z56" s="166">
        <f t="shared" si="86"/>
        <v>215.05500000000001</v>
      </c>
      <c r="AA56" s="166">
        <f t="shared" si="86"/>
        <v>0</v>
      </c>
      <c r="AB56" s="166">
        <f t="shared" si="86"/>
        <v>245.05500000000001</v>
      </c>
      <c r="AC56" s="166">
        <f t="shared" si="86"/>
        <v>0</v>
      </c>
      <c r="AD56" s="166">
        <f t="shared" si="86"/>
        <v>245.05500000000001</v>
      </c>
      <c r="AE56" s="166">
        <f t="shared" si="86"/>
        <v>0</v>
      </c>
      <c r="AF56" s="166">
        <f t="shared" si="86"/>
        <v>254.125</v>
      </c>
      <c r="AG56" s="166">
        <f t="shared" si="86"/>
        <v>0</v>
      </c>
      <c r="AH56" s="74" t="s">
        <v>69</v>
      </c>
    </row>
    <row r="57" spans="1:35" s="1" customFormat="1" ht="36" customHeight="1" x14ac:dyDescent="0.3">
      <c r="A57" s="167"/>
      <c r="B57" s="170"/>
      <c r="C57" s="169" t="s">
        <v>29</v>
      </c>
      <c r="D57" s="85">
        <f>SUM(J57,L57,N57,P57,R57,T57,V57,X57,Z57,AB57,AD57,AF57)</f>
        <v>3665.8989999999994</v>
      </c>
      <c r="E57" s="85">
        <f>J57+L57+N57</f>
        <v>1063.617</v>
      </c>
      <c r="F57" s="85">
        <f>G57</f>
        <v>696.21799999999996</v>
      </c>
      <c r="G57" s="85">
        <f>SUM(K57,M57,O57,Q57,S57,U57,W57,Y57,AA57,AC57,AE57,AG57)</f>
        <v>696.21799999999996</v>
      </c>
      <c r="H57" s="85">
        <f t="shared" si="79"/>
        <v>18.991739816072403</v>
      </c>
      <c r="I57" s="85">
        <f t="shared" si="80"/>
        <v>65.457584826116914</v>
      </c>
      <c r="J57" s="87">
        <v>533.548</v>
      </c>
      <c r="K57" s="87">
        <v>232.51</v>
      </c>
      <c r="L57" s="87">
        <v>315.01400000000001</v>
      </c>
      <c r="M57" s="87">
        <v>249.572</v>
      </c>
      <c r="N57" s="87">
        <v>215.05500000000001</v>
      </c>
      <c r="O57" s="87">
        <v>214.136</v>
      </c>
      <c r="P57" s="87">
        <v>451.37700000000001</v>
      </c>
      <c r="Q57" s="87">
        <v>0</v>
      </c>
      <c r="R57" s="87">
        <v>307.363</v>
      </c>
      <c r="S57" s="87">
        <v>0</v>
      </c>
      <c r="T57" s="87">
        <v>215.05500000000001</v>
      </c>
      <c r="U57" s="87">
        <v>0</v>
      </c>
      <c r="V57" s="87">
        <v>382.60300000000001</v>
      </c>
      <c r="W57" s="87">
        <v>0</v>
      </c>
      <c r="X57" s="87">
        <v>286.59399999999999</v>
      </c>
      <c r="Y57" s="87">
        <v>0</v>
      </c>
      <c r="Z57" s="87">
        <v>215.05500000000001</v>
      </c>
      <c r="AA57" s="87">
        <v>0</v>
      </c>
      <c r="AB57" s="87">
        <v>245.05500000000001</v>
      </c>
      <c r="AC57" s="87">
        <v>0</v>
      </c>
      <c r="AD57" s="87">
        <v>245.05500000000001</v>
      </c>
      <c r="AE57" s="87">
        <v>0</v>
      </c>
      <c r="AF57" s="87">
        <v>254.125</v>
      </c>
      <c r="AG57" s="87">
        <v>0</v>
      </c>
      <c r="AH57" s="52"/>
    </row>
    <row r="58" spans="1:35" s="1" customFormat="1" ht="42" customHeight="1" x14ac:dyDescent="0.3">
      <c r="A58" s="164"/>
      <c r="B58" s="170" t="s">
        <v>70</v>
      </c>
      <c r="C58" s="165" t="s">
        <v>28</v>
      </c>
      <c r="D58" s="79">
        <f>D59</f>
        <v>18065.196000000004</v>
      </c>
      <c r="E58" s="79">
        <f>E59</f>
        <v>5306.9889999999996</v>
      </c>
      <c r="F58" s="79">
        <f t="shared" si="85"/>
        <v>4016.5130000000004</v>
      </c>
      <c r="G58" s="79">
        <f>G59</f>
        <v>4016.5130000000004</v>
      </c>
      <c r="H58" s="79">
        <f t="shared" si="79"/>
        <v>22.233431621777033</v>
      </c>
      <c r="I58" s="79">
        <f t="shared" si="80"/>
        <v>75.683461940471346</v>
      </c>
      <c r="J58" s="166">
        <f t="shared" si="86"/>
        <v>2697.002</v>
      </c>
      <c r="K58" s="166">
        <f t="shared" si="86"/>
        <v>1127.499</v>
      </c>
      <c r="L58" s="166">
        <f t="shared" si="86"/>
        <v>1559.549</v>
      </c>
      <c r="M58" s="166">
        <f t="shared" si="86"/>
        <v>1609.797</v>
      </c>
      <c r="N58" s="166">
        <f t="shared" si="86"/>
        <v>1050.4380000000001</v>
      </c>
      <c r="O58" s="166">
        <v>1279.2170000000001</v>
      </c>
      <c r="P58" s="166">
        <f t="shared" si="86"/>
        <v>2224.4630000000002</v>
      </c>
      <c r="Q58" s="166">
        <f t="shared" si="86"/>
        <v>0</v>
      </c>
      <c r="R58" s="166">
        <f t="shared" si="86"/>
        <v>1520.164</v>
      </c>
      <c r="S58" s="166">
        <f t="shared" si="86"/>
        <v>0</v>
      </c>
      <c r="T58" s="166">
        <f t="shared" si="86"/>
        <v>917.36300000000006</v>
      </c>
      <c r="U58" s="166">
        <f t="shared" si="86"/>
        <v>0</v>
      </c>
      <c r="V58" s="166">
        <f t="shared" si="86"/>
        <v>1921.021</v>
      </c>
      <c r="W58" s="166">
        <f t="shared" si="86"/>
        <v>0</v>
      </c>
      <c r="X58" s="166">
        <f t="shared" si="86"/>
        <v>1418.588</v>
      </c>
      <c r="Y58" s="166">
        <f t="shared" si="86"/>
        <v>0</v>
      </c>
      <c r="Z58" s="166">
        <f t="shared" si="86"/>
        <v>1050.4380000000001</v>
      </c>
      <c r="AA58" s="166">
        <f t="shared" si="86"/>
        <v>0</v>
      </c>
      <c r="AB58" s="166">
        <f t="shared" si="86"/>
        <v>1215.4380000000001</v>
      </c>
      <c r="AC58" s="166">
        <f t="shared" si="86"/>
        <v>0</v>
      </c>
      <c r="AD58" s="166">
        <f t="shared" si="86"/>
        <v>1215.4380000000001</v>
      </c>
      <c r="AE58" s="166">
        <f t="shared" si="86"/>
        <v>0</v>
      </c>
      <c r="AF58" s="166">
        <f t="shared" si="86"/>
        <v>1275.2940000000001</v>
      </c>
      <c r="AG58" s="166">
        <f t="shared" si="86"/>
        <v>0</v>
      </c>
      <c r="AH58" s="74" t="s">
        <v>71</v>
      </c>
    </row>
    <row r="59" spans="1:35" s="1" customFormat="1" ht="28.2" customHeight="1" x14ac:dyDescent="0.3">
      <c r="A59" s="167"/>
      <c r="B59" s="170"/>
      <c r="C59" s="169" t="s">
        <v>29</v>
      </c>
      <c r="D59" s="85">
        <f>SUM(J59,L59,N59,P59,R59,T59,V59,X59,Z59,AB59,AD59,AF59)</f>
        <v>18065.196000000004</v>
      </c>
      <c r="E59" s="85">
        <f>J59+L59+N59</f>
        <v>5306.9889999999996</v>
      </c>
      <c r="F59" s="85">
        <f>G59</f>
        <v>4016.5130000000004</v>
      </c>
      <c r="G59" s="85">
        <f>SUM(K59,M59,O59,Q59,S59,U59,W59,Y59,AA59,AC59,AE59,AG59)</f>
        <v>4016.5130000000004</v>
      </c>
      <c r="H59" s="85">
        <f t="shared" si="79"/>
        <v>22.233431621777033</v>
      </c>
      <c r="I59" s="85">
        <f t="shared" si="80"/>
        <v>75.683461940471346</v>
      </c>
      <c r="J59" s="87">
        <v>2697.002</v>
      </c>
      <c r="K59" s="87">
        <v>1127.499</v>
      </c>
      <c r="L59" s="87">
        <v>1559.549</v>
      </c>
      <c r="M59" s="87">
        <v>1609.797</v>
      </c>
      <c r="N59" s="87">
        <v>1050.4380000000001</v>
      </c>
      <c r="O59" s="87">
        <v>1279.2170000000001</v>
      </c>
      <c r="P59" s="87">
        <v>2224.4630000000002</v>
      </c>
      <c r="Q59" s="87">
        <v>0</v>
      </c>
      <c r="R59" s="87">
        <v>1520.164</v>
      </c>
      <c r="S59" s="87">
        <v>0</v>
      </c>
      <c r="T59" s="87">
        <v>917.36300000000006</v>
      </c>
      <c r="U59" s="87">
        <v>0</v>
      </c>
      <c r="V59" s="87">
        <v>1921.021</v>
      </c>
      <c r="W59" s="87">
        <v>0</v>
      </c>
      <c r="X59" s="87">
        <v>1418.588</v>
      </c>
      <c r="Y59" s="87">
        <v>0</v>
      </c>
      <c r="Z59" s="87">
        <v>1050.4380000000001</v>
      </c>
      <c r="AA59" s="87">
        <v>0</v>
      </c>
      <c r="AB59" s="87">
        <v>1215.4380000000001</v>
      </c>
      <c r="AC59" s="87">
        <v>0</v>
      </c>
      <c r="AD59" s="87">
        <v>1215.4380000000001</v>
      </c>
      <c r="AE59" s="87">
        <v>0</v>
      </c>
      <c r="AF59" s="87">
        <v>1275.2940000000001</v>
      </c>
      <c r="AG59" s="87">
        <v>0</v>
      </c>
      <c r="AH59" s="52"/>
    </row>
    <row r="60" spans="1:35" x14ac:dyDescent="0.3">
      <c r="L60" s="173"/>
    </row>
  </sheetData>
  <mergeCells count="69">
    <mergeCell ref="A56:A57"/>
    <mergeCell ref="B56:B57"/>
    <mergeCell ref="A58:A59"/>
    <mergeCell ref="B58:B59"/>
    <mergeCell ref="B49:B50"/>
    <mergeCell ref="B51:AG51"/>
    <mergeCell ref="A52:A53"/>
    <mergeCell ref="B52:B53"/>
    <mergeCell ref="A54:A55"/>
    <mergeCell ref="B54:B55"/>
    <mergeCell ref="A42:A44"/>
    <mergeCell ref="B42:B44"/>
    <mergeCell ref="A45:A46"/>
    <mergeCell ref="B45:B46"/>
    <mergeCell ref="A47:A48"/>
    <mergeCell ref="B47:B48"/>
    <mergeCell ref="A34:A35"/>
    <mergeCell ref="B34:B35"/>
    <mergeCell ref="B36:B37"/>
    <mergeCell ref="B38:B39"/>
    <mergeCell ref="A40:A41"/>
    <mergeCell ref="B40:B41"/>
    <mergeCell ref="B26:AG26"/>
    <mergeCell ref="A27:A29"/>
    <mergeCell ref="B27:B29"/>
    <mergeCell ref="A30:A31"/>
    <mergeCell ref="B30:B31"/>
    <mergeCell ref="A32:A33"/>
    <mergeCell ref="B32:B33"/>
    <mergeCell ref="B20:AG20"/>
    <mergeCell ref="A21:A22"/>
    <mergeCell ref="B21:B22"/>
    <mergeCell ref="B23:AG23"/>
    <mergeCell ref="A24:A25"/>
    <mergeCell ref="B24:B25"/>
    <mergeCell ref="A14:A15"/>
    <mergeCell ref="B14:B15"/>
    <mergeCell ref="A16:A17"/>
    <mergeCell ref="B16:B17"/>
    <mergeCell ref="A18:A19"/>
    <mergeCell ref="B18:B19"/>
    <mergeCell ref="AH4:AH6"/>
    <mergeCell ref="A8:A10"/>
    <mergeCell ref="B8:B10"/>
    <mergeCell ref="B11:AG11"/>
    <mergeCell ref="A12:A13"/>
    <mergeCell ref="B12:B13"/>
    <mergeCell ref="V4:W5"/>
    <mergeCell ref="X4:Y5"/>
    <mergeCell ref="Z4:AA5"/>
    <mergeCell ref="AB4:AC5"/>
    <mergeCell ref="AD4:AE5"/>
    <mergeCell ref="AF4:AG5"/>
    <mergeCell ref="J4:K5"/>
    <mergeCell ref="L4:M5"/>
    <mergeCell ref="N4:O5"/>
    <mergeCell ref="P4:Q5"/>
    <mergeCell ref="R4:S5"/>
    <mergeCell ref="T4:U5"/>
    <mergeCell ref="C2:S2"/>
    <mergeCell ref="C3:S3"/>
    <mergeCell ref="A4:A6"/>
    <mergeCell ref="B4:B6"/>
    <mergeCell ref="C4:C6"/>
    <mergeCell ref="D4:D5"/>
    <mergeCell ref="E4:E5"/>
    <mergeCell ref="F4:F5"/>
    <mergeCell ref="G4:G5"/>
    <mergeCell ref="H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2025-04-23T10:22:24Z</dcterms:modified>
</cp:coreProperties>
</file>