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G24" i="1"/>
  <c r="I24" i="1" s="1"/>
  <c r="F24" i="1"/>
  <c r="E24" i="1"/>
  <c r="D24" i="1"/>
  <c r="G23" i="1"/>
  <c r="F23" i="1"/>
  <c r="E23" i="1"/>
  <c r="I23" i="1" s="1"/>
  <c r="D23" i="1"/>
  <c r="H23" i="1" s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G22" i="1"/>
  <c r="I22" i="1" s="1"/>
  <c r="F22" i="1"/>
  <c r="E22" i="1"/>
  <c r="G20" i="1"/>
  <c r="I20" i="1" s="1"/>
  <c r="F20" i="1"/>
  <c r="E20" i="1"/>
  <c r="D20" i="1"/>
  <c r="H20" i="1" s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D19" i="1" s="1"/>
  <c r="H19" i="1" s="1"/>
  <c r="G19" i="1"/>
  <c r="F19" i="1"/>
  <c r="E19" i="1"/>
  <c r="I19" i="1" s="1"/>
  <c r="G18" i="1"/>
  <c r="I18" i="1" s="1"/>
  <c r="F18" i="1"/>
  <c r="E18" i="1"/>
  <c r="D18" i="1"/>
  <c r="D17" i="1" s="1"/>
  <c r="H17" i="1" s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G17" i="1"/>
  <c r="F17" i="1"/>
  <c r="E17" i="1"/>
  <c r="I17" i="1" s="1"/>
  <c r="G16" i="1"/>
  <c r="I16" i="1" s="1"/>
  <c r="F16" i="1"/>
  <c r="E16" i="1"/>
  <c r="D16" i="1"/>
  <c r="D13" i="1" s="1"/>
  <c r="H13" i="1" s="1"/>
  <c r="G15" i="1"/>
  <c r="I15" i="1" s="1"/>
  <c r="F15" i="1"/>
  <c r="F9" i="1" s="1"/>
  <c r="F8" i="1" s="1"/>
  <c r="E15" i="1"/>
  <c r="D15" i="1"/>
  <c r="H15" i="1" s="1"/>
  <c r="G14" i="1"/>
  <c r="I14" i="1" s="1"/>
  <c r="F14" i="1"/>
  <c r="E14" i="1"/>
  <c r="D14" i="1"/>
  <c r="H14" i="1" s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G13" i="1"/>
  <c r="I13" i="1" s="1"/>
  <c r="F13" i="1"/>
  <c r="E13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H11" i="1" s="1"/>
  <c r="K11" i="1"/>
  <c r="J11" i="1"/>
  <c r="G11" i="1"/>
  <c r="I11" i="1" s="1"/>
  <c r="F11" i="1"/>
  <c r="E11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D10" i="1" s="1"/>
  <c r="H10" i="1" s="1"/>
  <c r="G10" i="1"/>
  <c r="F10" i="1"/>
  <c r="E10" i="1"/>
  <c r="I10" i="1" s="1"/>
  <c r="AG9" i="1"/>
  <c r="AF9" i="1"/>
  <c r="AF8" i="1" s="1"/>
  <c r="AE9" i="1"/>
  <c r="AD9" i="1"/>
  <c r="AC9" i="1"/>
  <c r="AB9" i="1"/>
  <c r="AB8" i="1" s="1"/>
  <c r="AA9" i="1"/>
  <c r="Z9" i="1"/>
  <c r="Y9" i="1"/>
  <c r="X9" i="1"/>
  <c r="X8" i="1" s="1"/>
  <c r="W9" i="1"/>
  <c r="V9" i="1"/>
  <c r="U9" i="1"/>
  <c r="T9" i="1"/>
  <c r="T8" i="1" s="1"/>
  <c r="S9" i="1"/>
  <c r="R9" i="1"/>
  <c r="Q9" i="1"/>
  <c r="P9" i="1"/>
  <c r="P8" i="1" s="1"/>
  <c r="O9" i="1"/>
  <c r="N9" i="1"/>
  <c r="M9" i="1"/>
  <c r="L9" i="1"/>
  <c r="D9" i="1" s="1"/>
  <c r="K9" i="1"/>
  <c r="J9" i="1"/>
  <c r="G9" i="1"/>
  <c r="I9" i="1" s="1"/>
  <c r="E9" i="1"/>
  <c r="AG8" i="1"/>
  <c r="AE8" i="1"/>
  <c r="AD8" i="1"/>
  <c r="AC8" i="1"/>
  <c r="AA8" i="1"/>
  <c r="Z8" i="1"/>
  <c r="Y8" i="1"/>
  <c r="W8" i="1"/>
  <c r="V8" i="1"/>
  <c r="U8" i="1"/>
  <c r="S8" i="1"/>
  <c r="R8" i="1"/>
  <c r="Q8" i="1"/>
  <c r="O8" i="1"/>
  <c r="N8" i="1"/>
  <c r="M8" i="1"/>
  <c r="K8" i="1"/>
  <c r="J8" i="1"/>
  <c r="G8" i="1"/>
  <c r="I8" i="1" s="1"/>
  <c r="E8" i="1"/>
  <c r="D8" i="1" l="1"/>
  <c r="H8" i="1" s="1"/>
  <c r="H9" i="1"/>
  <c r="H18" i="1"/>
  <c r="H16" i="1"/>
  <c r="L8" i="1"/>
  <c r="D22" i="1"/>
  <c r="H22" i="1" s="1"/>
  <c r="H24" i="1"/>
</calcChain>
</file>

<file path=xl/comments1.xml><?xml version="1.0" encoding="utf-8"?>
<comments xmlns="http://schemas.openxmlformats.org/spreadsheetml/2006/main">
  <authors>
    <author>Автор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  <charset val="204"/>
          </rPr>
          <t>Митина Екатерина Сергеевна: Реализация данного проекта предусмотрена в 2026 году (фин.средств на 2025 год нет)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<sst xmlns="http://schemas.openxmlformats.org/spreadsheetml/2006/main" count="78" uniqueCount="44">
  <si>
    <t xml:space="preserve">Отчет о ходе реализации муниципальной программы </t>
  </si>
  <si>
    <t xml:space="preserve"> "Формирование комфортной городской среды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</si>
  <si>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</si>
  <si>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</si>
  <si>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</si>
  <si>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</si>
  <si>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</si>
  <si>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</si>
  <si>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</si>
  <si>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</si>
  <si>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</si>
  <si>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</si>
  <si>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</si>
  <si>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</si>
  <si>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</si>
  <si>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</si>
  <si>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</si>
  <si>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</si>
  <si>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</si>
  <si>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</si>
  <si>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</si>
  <si>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</si>
  <si>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</si>
  <si>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</si>
  <si>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</si>
  <si>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</si>
  <si>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</si>
  <si>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</si>
  <si>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</si>
  <si>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</si>
  <si>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</si>
  <si>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</si>
  <si>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Направление (подпрограмма) Повышение уровня благоустройства общественных территорий города Когалыма</t>
  </si>
  <si>
    <t>РП 1.1</t>
  </si>
  <si>
    <t>Региональный проект «Формирование комфортной городской среды» / Реализация программ формирования современной городской среды</t>
  </si>
  <si>
    <t>1.Муниципальный контракт № 0187300013724000198 от 30.09.2024 на выполнение работ по строительству объекта благоустройства "Парк Первопроходцев в городе Когалыме" (1 этап);
- цена контракта 377 990,18 тыс. руб. (из них 2024 год - 372 999,26 тыс.руб., 2025 год - 4 990,92 тыс.руб.) 
- сроки выполнения работ: I - этап 30.09.2024-02.12.2024; II - этап 15.05.2025-25.08.2025
2. Муниципальный контракт № 0187300013725000012 от 26.03.2025 на выполнение работ по благоустройству объекта "Парк Первопроходцев в городе Когалыме" (2 этап)
-цена контракта 298 000,00 тыс.руб.
- сроки вполнения работ: 25.08.2025 года.
- ведется выполнение работ
3. Договор № КГ-119.25 от 27.03.2025 на технологическое присоединение для электроснабжения объекта "Объект благоустройства "Парк Первопроходцев в городе Когалыме" (2,3 этап)" расположенного по адресу: Ханты-Мансийский АО - Югра, г. Когалым, ул. Дружбы Народов.
- цена договора 884,99 тыс.руб (авансирование 100% - оплата произведена 28.03.2025)
- выполнение технологического присоединения в течени 1 года с момента заключения договора.</t>
  </si>
  <si>
    <t xml:space="preserve"> 1.1</t>
  </si>
  <si>
    <t>Комплекс процессных мероприятий «Благоустройство дворовых территорий в городе Когалыме» / Выполнение работ по благоустройству дворовых территорий</t>
  </si>
  <si>
    <t xml:space="preserve"> 1.2</t>
  </si>
  <si>
    <t>Комплекс процессных мероприятий «Благоустройство общественных территорий в городе Когалыме» / Выполнение работ по благоустройству общественных территорий «Этностойбище коренных народов ХМАО-Югры «Вонт – Корт» (лесное стойбище) в городе Когалыме</t>
  </si>
  <si>
    <t>1.Муниципальный контракт № 0387300043825000001 от 18.02.2025 на выполнение работ по устройству этнических сооружений на объекте благоустройства «Этностойбище коренных народов ХМАО-Югры «Вонт-Корт» (лесное стойбище) в г. Когалыме»
- цена контракта 990,0 тыс. руб. 
- сроки выполнения работ: 31.03.2025 год.
2. Размещен эектронный запрос котировок на выполнение работ по устройству этнических сооружений на объекте благоустройства «Этностойбище коренных народов ХМАО-Югры «Вонт-Корт» (лесное стойбище) в г. Когалыме» . Контракт на стадии подписания сторонами.</t>
  </si>
  <si>
    <t>Направление (подпрограмма) Градостроительное обеспечение и комплексное развитие территорий</t>
  </si>
  <si>
    <t xml:space="preserve"> РП 2.1</t>
  </si>
  <si>
    <t>Региональный проект «Национальная система пространственных данных» / Выполнение комплексных кадастровых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</si>
</sst>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left" vertical="top" wrapText="1"/>
    </xf>
    <xf numFmtId="0" fontId="2" fillId="0" borderId="0" xfId="1" applyFont="1" applyAlignment="1" applyProtection="1">
      <alignment horizontal="justify" vertical="center" wrapText="1"/>
    </xf>
    <xf numFmtId="0" fontId="2" fillId="0" borderId="0" xfId="1" applyFont="1" applyAlignment="1" applyProtection="1">
      <alignment vertical="center" wrapText="1"/>
    </xf>
    <xf numFmtId="164" fontId="2" fillId="0" borderId="0" xfId="1" applyNumberFormat="1" applyFont="1" applyAlignment="1" applyProtection="1">
      <alignment vertical="center" wrapText="1"/>
    </xf>
    <xf numFmtId="164" fontId="2" fillId="0" borderId="0" xfId="1" applyNumberFormat="1" applyFont="1" applyAlignment="1" applyProtection="1">
      <alignment horizontal="left" vertical="center" wrapText="1"/>
    </xf>
    <xf numFmtId="164" fontId="3" fillId="0" borderId="0" xfId="1" applyNumberFormat="1" applyFont="1" applyAlignment="1" applyProtection="1">
      <alignment horizontal="center" vertical="center" wrapText="1"/>
    </xf>
    <xf numFmtId="164" fontId="3" fillId="0" borderId="0" xfId="1" applyNumberFormat="1" applyFont="1" applyAlignment="1" applyProtection="1">
      <alignment vertical="center" wrapText="1"/>
    </xf>
    <xf numFmtId="164" fontId="3" fillId="0" borderId="1" xfId="1" applyNumberFormat="1" applyFont="1" applyBorder="1" applyAlignment="1" applyProtection="1">
      <alignment horizontal="center" vertical="center" wrapText="1"/>
    </xf>
    <xf numFmtId="164" fontId="3" fillId="0" borderId="1" xfId="1" applyNumberFormat="1" applyFont="1" applyBorder="1" applyAlignment="1" applyProtection="1">
      <alignment vertical="center" wrapText="1"/>
    </xf>
    <xf numFmtId="164" fontId="2" fillId="0" borderId="1" xfId="1" applyNumberFormat="1" applyFont="1" applyBorder="1" applyAlignment="1" applyProtection="1">
      <alignment horizontal="right" vertical="center" wrapText="1"/>
    </xf>
    <xf numFmtId="0" fontId="3" fillId="0" borderId="2" xfId="1" applyFont="1" applyBorder="1" applyAlignment="1" applyProtection="1">
      <alignment horizontal="left" vertical="top" wrapText="1"/>
    </xf>
    <xf numFmtId="0" fontId="3" fillId="0" borderId="2" xfId="1" applyFont="1" applyBorder="1" applyAlignment="1" applyProtection="1">
      <alignment horizontal="center" vertical="top" wrapText="1"/>
    </xf>
    <xf numFmtId="164" fontId="3" fillId="0" borderId="2" xfId="1" applyNumberFormat="1" applyFont="1" applyBorder="1" applyAlignment="1" applyProtection="1">
      <alignment horizontal="center" vertical="center" wrapText="1"/>
    </xf>
    <xf numFmtId="164" fontId="3" fillId="0" borderId="3" xfId="1" applyNumberFormat="1" applyFont="1" applyBorder="1" applyAlignment="1" applyProtection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left" vertical="top" wrapText="1"/>
    </xf>
    <xf numFmtId="0" fontId="3" fillId="0" borderId="5" xfId="1" applyFont="1" applyBorder="1" applyAlignment="1" applyProtection="1">
      <alignment horizontal="center" vertical="top" wrapText="1"/>
    </xf>
    <xf numFmtId="164" fontId="3" fillId="0" borderId="5" xfId="1" applyNumberFormat="1" applyFont="1" applyBorder="1" applyAlignment="1" applyProtection="1">
      <alignment horizontal="center" vertical="center" wrapText="1"/>
    </xf>
    <xf numFmtId="164" fontId="3" fillId="0" borderId="6" xfId="1" applyNumberFormat="1" applyFont="1" applyBorder="1" applyAlignment="1" applyProtection="1">
      <alignment horizontal="center" vertical="center" wrapText="1"/>
    </xf>
    <xf numFmtId="164" fontId="3" fillId="0" borderId="7" xfId="1" applyNumberFormat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center" vertical="top" wrapText="1"/>
    </xf>
    <xf numFmtId="0" fontId="3" fillId="0" borderId="9" xfId="1" applyFont="1" applyBorder="1" applyAlignment="1" applyProtection="1">
      <alignment horizontal="center" vertical="center" wrapText="1"/>
    </xf>
    <xf numFmtId="14" fontId="3" fillId="0" borderId="9" xfId="1" applyNumberFormat="1" applyFont="1" applyBorder="1" applyAlignment="1" applyProtection="1">
      <alignment horizontal="center" vertical="center" wrapText="1"/>
    </xf>
    <xf numFmtId="49" fontId="3" fillId="0" borderId="9" xfId="1" applyNumberFormat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165" fontId="2" fillId="0" borderId="9" xfId="1" applyNumberFormat="1" applyFont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left" vertical="center" wrapText="1"/>
    </xf>
    <xf numFmtId="166" fontId="3" fillId="0" borderId="9" xfId="1" applyNumberFormat="1" applyFont="1" applyFill="1" applyBorder="1" applyAlignment="1" applyProtection="1">
      <alignment horizontal="center" vertical="center"/>
    </xf>
    <xf numFmtId="166" fontId="3" fillId="0" borderId="9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left" vertical="center" wrapText="1"/>
    </xf>
    <xf numFmtId="166" fontId="2" fillId="0" borderId="9" xfId="1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vertical="center" wrapText="1"/>
    </xf>
    <xf numFmtId="0" fontId="2" fillId="0" borderId="0" xfId="1" applyFont="1" applyFill="1" applyAlignment="1" applyProtection="1">
      <alignment vertical="center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vertical="center"/>
    </xf>
    <xf numFmtId="0" fontId="2" fillId="0" borderId="1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12" xfId="1" applyFont="1" applyBorder="1" applyAlignment="1" applyProtection="1">
      <alignment horizontal="left" vertical="center" wrapText="1"/>
    </xf>
    <xf numFmtId="0" fontId="4" fillId="0" borderId="9" xfId="1" applyFont="1" applyBorder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left" vertical="center" wrapText="1"/>
    </xf>
    <xf numFmtId="166" fontId="3" fillId="0" borderId="9" xfId="1" applyNumberFormat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vertical="center" wrapText="1"/>
    </xf>
    <xf numFmtId="166" fontId="3" fillId="0" borderId="0" xfId="1" applyNumberFormat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5" xfId="1" applyFont="1" applyBorder="1" applyAlignment="1" applyProtection="1">
      <alignment horizontal="center" vertical="center"/>
    </xf>
    <xf numFmtId="0" fontId="2" fillId="0" borderId="9" xfId="1" applyFont="1" applyBorder="1" applyAlignment="1" applyProtection="1">
      <alignment horizontal="left" vertical="center" wrapText="1"/>
    </xf>
    <xf numFmtId="166" fontId="2" fillId="0" borderId="9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vertical="center" wrapText="1"/>
    </xf>
    <xf numFmtId="166" fontId="2" fillId="0" borderId="9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166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vertical="center" wrapText="1"/>
    </xf>
    <xf numFmtId="166" fontId="2" fillId="0" borderId="0" xfId="1" applyNumberFormat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" fontId="3" fillId="0" borderId="2" xfId="1" applyNumberFormat="1" applyFont="1" applyBorder="1" applyAlignment="1" applyProtection="1">
      <alignment horizontal="center" vertical="center"/>
    </xf>
    <xf numFmtId="166" fontId="3" fillId="0" borderId="9" xfId="1" applyNumberFormat="1" applyFont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vertical="center"/>
    </xf>
    <xf numFmtId="0" fontId="2" fillId="2" borderId="10" xfId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2" xfId="1" applyFont="1" applyFill="1" applyBorder="1" applyAlignment="1" applyProtection="1">
      <alignment horizontal="left" vertical="center" wrapText="1"/>
    </xf>
    <xf numFmtId="0" fontId="4" fillId="2" borderId="9" xfId="1" applyFont="1" applyFill="1" applyBorder="1" applyAlignment="1" applyProtection="1">
      <alignment vertical="center" wrapText="1"/>
    </xf>
    <xf numFmtId="166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 applyProtection="1">
      <alignment vertical="center"/>
    </xf>
    <xf numFmtId="0" fontId="3" fillId="2" borderId="2" xfId="1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left" vertical="center" wrapText="1"/>
    </xf>
    <xf numFmtId="166" fontId="3" fillId="2" borderId="9" xfId="1" applyNumberFormat="1" applyFont="1" applyFill="1" applyBorder="1" applyAlignment="1" applyProtection="1">
      <alignment horizontal="center" vertical="center"/>
    </xf>
    <xf numFmtId="166" fontId="3" fillId="2" borderId="9" xfId="1" applyNumberFormat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vertical="center" wrapText="1"/>
    </xf>
    <xf numFmtId="166" fontId="2" fillId="0" borderId="0" xfId="1" applyNumberFormat="1" applyFont="1" applyFill="1" applyAlignment="1" applyProtection="1">
      <alignment vertical="center"/>
    </xf>
    <xf numFmtId="0" fontId="3" fillId="2" borderId="5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166" fontId="2" fillId="2" borderId="9" xfId="1" applyNumberFormat="1" applyFont="1" applyFill="1" applyBorder="1" applyAlignment="1" applyProtection="1">
      <alignment horizontal="center" vertical="center"/>
    </xf>
    <xf numFmtId="166" fontId="2" fillId="2" borderId="9" xfId="1" applyNumberFormat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vertical="center" wrapText="1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 wrapText="1"/>
    </xf>
    <xf numFmtId="0" fontId="4" fillId="0" borderId="0" xfId="1" applyFont="1" applyProtection="1"/>
    <xf numFmtId="0" fontId="4" fillId="0" borderId="0" xfId="1" applyFont="1" applyAlignment="1" applyProtection="1">
      <alignment vertical="top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4"/>
  <sheetViews>
    <sheetView tabSelected="1" topLeftCell="A7" workbookViewId="0">
      <selection activeCell="B12" sqref="B12:AG12"/>
    </sheetView>
  </sheetViews>
  <sheetFormatPr defaultColWidth="9.140625" defaultRowHeight="15.75" x14ac:dyDescent="0.25"/>
  <cols>
    <col min="1" max="1" width="6.5703125" style="92" customWidth="1"/>
    <col min="2" max="2" width="42.140625" style="92" customWidth="1"/>
    <col min="3" max="3" width="18.5703125" style="93" customWidth="1"/>
    <col min="4" max="4" width="18" style="92" customWidth="1"/>
    <col min="5" max="5" width="14.7109375" style="92" customWidth="1"/>
    <col min="6" max="6" width="15" style="92" customWidth="1"/>
    <col min="7" max="7" width="13.85546875" style="92" customWidth="1"/>
    <col min="8" max="8" width="12.140625" style="92" customWidth="1"/>
    <col min="9" max="9" width="10.85546875" style="92" customWidth="1"/>
    <col min="10" max="10" width="14.28515625" style="92" customWidth="1"/>
    <col min="11" max="11" width="13.5703125" style="92" customWidth="1"/>
    <col min="12" max="12" width="13.85546875" style="92" customWidth="1"/>
    <col min="13" max="13" width="13" style="92" customWidth="1"/>
    <col min="14" max="14" width="13.42578125" style="92" customWidth="1"/>
    <col min="15" max="15" width="11.5703125" style="92" customWidth="1"/>
    <col min="16" max="16" width="13.42578125" style="92" customWidth="1"/>
    <col min="17" max="17" width="11.5703125" style="92" customWidth="1"/>
    <col min="18" max="18" width="13" style="92" customWidth="1"/>
    <col min="19" max="19" width="11.5703125" style="92" customWidth="1"/>
    <col min="20" max="20" width="13" style="92" customWidth="1"/>
    <col min="21" max="21" width="11.5703125" style="92" customWidth="1"/>
    <col min="22" max="22" width="14.28515625" style="92" customWidth="1"/>
    <col min="23" max="23" width="11.5703125" style="92" customWidth="1"/>
    <col min="24" max="24" width="13.5703125" style="92" customWidth="1"/>
    <col min="25" max="25" width="11.5703125" style="92" customWidth="1"/>
    <col min="26" max="26" width="16.140625" style="92" customWidth="1"/>
    <col min="27" max="27" width="11.5703125" style="92" customWidth="1"/>
    <col min="28" max="28" width="14.85546875" style="92" customWidth="1"/>
    <col min="29" max="29" width="11.5703125" style="92" customWidth="1"/>
    <col min="30" max="30" width="13.42578125" style="92" customWidth="1"/>
    <col min="31" max="33" width="11.5703125" style="92" customWidth="1"/>
    <col min="34" max="34" width="38.5703125" style="92" customWidth="1"/>
    <col min="35" max="16384" width="9.140625" style="92"/>
  </cols>
  <sheetData>
    <row r="1" spans="1:35" s="1" customFormat="1" x14ac:dyDescent="0.25">
      <c r="C1" s="2"/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6"/>
      <c r="AE1" s="6"/>
      <c r="AF1" s="6"/>
      <c r="AG1" s="4"/>
      <c r="AH1" s="4"/>
    </row>
    <row r="2" spans="1:35" s="1" customFormat="1" x14ac:dyDescent="0.25"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5" s="1" customFormat="1" ht="31.5" x14ac:dyDescent="0.25">
      <c r="C3" s="9" t="s">
        <v>1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 t="s">
        <v>2</v>
      </c>
      <c r="AH3" s="11"/>
    </row>
    <row r="4" spans="1:35" s="1" customFormat="1" x14ac:dyDescent="0.25">
      <c r="A4" s="12" t="s">
        <v>3</v>
      </c>
      <c r="B4" s="13" t="s">
        <v>4</v>
      </c>
      <c r="C4" s="13" t="s">
        <v>5</v>
      </c>
      <c r="D4" s="14" t="s">
        <v>6</v>
      </c>
      <c r="E4" s="14" t="s">
        <v>6</v>
      </c>
      <c r="F4" s="14" t="s">
        <v>7</v>
      </c>
      <c r="G4" s="14" t="s">
        <v>8</v>
      </c>
      <c r="H4" s="15" t="s">
        <v>9</v>
      </c>
      <c r="I4" s="16"/>
      <c r="J4" s="15" t="s">
        <v>10</v>
      </c>
      <c r="K4" s="16"/>
      <c r="L4" s="15" t="s">
        <v>11</v>
      </c>
      <c r="M4" s="16"/>
      <c r="N4" s="15" t="s">
        <v>12</v>
      </c>
      <c r="O4" s="16"/>
      <c r="P4" s="15" t="s">
        <v>13</v>
      </c>
      <c r="Q4" s="16"/>
      <c r="R4" s="15" t="s">
        <v>14</v>
      </c>
      <c r="S4" s="16"/>
      <c r="T4" s="15" t="s">
        <v>15</v>
      </c>
      <c r="U4" s="16"/>
      <c r="V4" s="15" t="s">
        <v>16</v>
      </c>
      <c r="W4" s="16"/>
      <c r="X4" s="15" t="s">
        <v>17</v>
      </c>
      <c r="Y4" s="16"/>
      <c r="Z4" s="15" t="s">
        <v>18</v>
      </c>
      <c r="AA4" s="16"/>
      <c r="AB4" s="15" t="s">
        <v>19</v>
      </c>
      <c r="AC4" s="16"/>
      <c r="AD4" s="15" t="s">
        <v>20</v>
      </c>
      <c r="AE4" s="16"/>
      <c r="AF4" s="15" t="s">
        <v>21</v>
      </c>
      <c r="AG4" s="16"/>
      <c r="AH4" s="17" t="s">
        <v>22</v>
      </c>
    </row>
    <row r="5" spans="1:35" s="1" customFormat="1" x14ac:dyDescent="0.25">
      <c r="A5" s="18"/>
      <c r="B5" s="19"/>
      <c r="C5" s="19"/>
      <c r="D5" s="20"/>
      <c r="E5" s="20"/>
      <c r="F5" s="20"/>
      <c r="G5" s="20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  <c r="Z5" s="21"/>
      <c r="AA5" s="22"/>
      <c r="AB5" s="21"/>
      <c r="AC5" s="22"/>
      <c r="AD5" s="21"/>
      <c r="AE5" s="22"/>
      <c r="AF5" s="21"/>
      <c r="AG5" s="22"/>
      <c r="AH5" s="23"/>
    </row>
    <row r="6" spans="1:35" s="1" customFormat="1" ht="63" x14ac:dyDescent="0.25">
      <c r="A6" s="24"/>
      <c r="B6" s="25"/>
      <c r="C6" s="25"/>
      <c r="D6" s="26">
        <v>2025</v>
      </c>
      <c r="E6" s="27">
        <v>45748</v>
      </c>
      <c r="F6" s="27">
        <v>45748</v>
      </c>
      <c r="G6" s="27">
        <v>45748</v>
      </c>
      <c r="H6" s="28" t="s">
        <v>23</v>
      </c>
      <c r="I6" s="28" t="s">
        <v>24</v>
      </c>
      <c r="J6" s="28" t="s">
        <v>25</v>
      </c>
      <c r="K6" s="28" t="s">
        <v>26</v>
      </c>
      <c r="L6" s="28" t="s">
        <v>25</v>
      </c>
      <c r="M6" s="28" t="s">
        <v>26</v>
      </c>
      <c r="N6" s="28" t="s">
        <v>25</v>
      </c>
      <c r="O6" s="28" t="s">
        <v>26</v>
      </c>
      <c r="P6" s="28" t="s">
        <v>25</v>
      </c>
      <c r="Q6" s="28" t="s">
        <v>26</v>
      </c>
      <c r="R6" s="28" t="s">
        <v>25</v>
      </c>
      <c r="S6" s="28" t="s">
        <v>26</v>
      </c>
      <c r="T6" s="28" t="s">
        <v>25</v>
      </c>
      <c r="U6" s="28" t="s">
        <v>26</v>
      </c>
      <c r="V6" s="28" t="s">
        <v>25</v>
      </c>
      <c r="W6" s="28" t="s">
        <v>26</v>
      </c>
      <c r="X6" s="28" t="s">
        <v>25</v>
      </c>
      <c r="Y6" s="28" t="s">
        <v>26</v>
      </c>
      <c r="Z6" s="28" t="s">
        <v>25</v>
      </c>
      <c r="AA6" s="28" t="s">
        <v>26</v>
      </c>
      <c r="AB6" s="28" t="s">
        <v>25</v>
      </c>
      <c r="AC6" s="28" t="s">
        <v>26</v>
      </c>
      <c r="AD6" s="28" t="s">
        <v>25</v>
      </c>
      <c r="AE6" s="28" t="s">
        <v>26</v>
      </c>
      <c r="AF6" s="28" t="s">
        <v>25</v>
      </c>
      <c r="AG6" s="28" t="s">
        <v>26</v>
      </c>
      <c r="AH6" s="29"/>
    </row>
    <row r="7" spans="1:35" s="1" customFormat="1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30">
        <v>23</v>
      </c>
      <c r="X7" s="30">
        <v>24</v>
      </c>
      <c r="Y7" s="30">
        <v>25</v>
      </c>
      <c r="Z7" s="30">
        <v>26</v>
      </c>
      <c r="AA7" s="30">
        <v>27</v>
      </c>
      <c r="AB7" s="30">
        <v>28</v>
      </c>
      <c r="AC7" s="30">
        <v>29</v>
      </c>
      <c r="AD7" s="30">
        <v>30</v>
      </c>
      <c r="AE7" s="30">
        <v>31</v>
      </c>
      <c r="AF7" s="30">
        <v>32</v>
      </c>
      <c r="AG7" s="30">
        <v>33</v>
      </c>
      <c r="AH7" s="30">
        <v>34</v>
      </c>
    </row>
    <row r="8" spans="1:35" s="37" customFormat="1" x14ac:dyDescent="0.25">
      <c r="A8" s="31"/>
      <c r="B8" s="32" t="s">
        <v>27</v>
      </c>
      <c r="C8" s="33" t="s">
        <v>28</v>
      </c>
      <c r="D8" s="34">
        <f>D9+D10+D11</f>
        <v>913302.12800000003</v>
      </c>
      <c r="E8" s="34">
        <f t="shared" ref="E8:G8" si="0">E9+E10+E11</f>
        <v>884.99</v>
      </c>
      <c r="F8" s="34">
        <f t="shared" si="0"/>
        <v>884.99</v>
      </c>
      <c r="G8" s="34">
        <f t="shared" si="0"/>
        <v>884.99</v>
      </c>
      <c r="H8" s="34">
        <f>IFERROR(G8/D8*100,0)</f>
        <v>9.6900026055780741E-2</v>
      </c>
      <c r="I8" s="34">
        <f>IFERROR(G8/E8*100,0)</f>
        <v>100</v>
      </c>
      <c r="J8" s="35">
        <f>J9+J10+J11</f>
        <v>0</v>
      </c>
      <c r="K8" s="35">
        <f t="shared" ref="K8:AG8" si="1">K9+K10+K11</f>
        <v>0</v>
      </c>
      <c r="L8" s="35">
        <f t="shared" si="1"/>
        <v>0</v>
      </c>
      <c r="M8" s="35">
        <f t="shared" si="1"/>
        <v>0</v>
      </c>
      <c r="N8" s="35">
        <f t="shared" si="1"/>
        <v>884.99</v>
      </c>
      <c r="O8" s="35">
        <f t="shared" si="1"/>
        <v>884.99</v>
      </c>
      <c r="P8" s="35">
        <f t="shared" si="1"/>
        <v>0</v>
      </c>
      <c r="Q8" s="35">
        <f t="shared" si="1"/>
        <v>0</v>
      </c>
      <c r="R8" s="35">
        <f t="shared" si="1"/>
        <v>0</v>
      </c>
      <c r="S8" s="35">
        <f t="shared" si="1"/>
        <v>0</v>
      </c>
      <c r="T8" s="35">
        <f t="shared" si="1"/>
        <v>0</v>
      </c>
      <c r="U8" s="35">
        <f t="shared" si="1"/>
        <v>0</v>
      </c>
      <c r="V8" s="35">
        <f t="shared" si="1"/>
        <v>0</v>
      </c>
      <c r="W8" s="35">
        <f t="shared" si="1"/>
        <v>0</v>
      </c>
      <c r="X8" s="35">
        <f t="shared" si="1"/>
        <v>0</v>
      </c>
      <c r="Y8" s="35">
        <f t="shared" si="1"/>
        <v>0</v>
      </c>
      <c r="Z8" s="35">
        <f t="shared" si="1"/>
        <v>408936.52800000005</v>
      </c>
      <c r="AA8" s="35">
        <f t="shared" si="1"/>
        <v>0</v>
      </c>
      <c r="AB8" s="35">
        <f t="shared" si="1"/>
        <v>474856.11</v>
      </c>
      <c r="AC8" s="35">
        <f t="shared" si="1"/>
        <v>0</v>
      </c>
      <c r="AD8" s="35">
        <f t="shared" si="1"/>
        <v>28624.5</v>
      </c>
      <c r="AE8" s="35">
        <f t="shared" si="1"/>
        <v>0</v>
      </c>
      <c r="AF8" s="35">
        <f t="shared" si="1"/>
        <v>0</v>
      </c>
      <c r="AG8" s="35">
        <f t="shared" si="1"/>
        <v>0</v>
      </c>
      <c r="AH8" s="36"/>
    </row>
    <row r="9" spans="1:35" s="43" customFormat="1" ht="31.5" x14ac:dyDescent="0.25">
      <c r="A9" s="38"/>
      <c r="B9" s="39"/>
      <c r="C9" s="40" t="s">
        <v>29</v>
      </c>
      <c r="D9" s="41">
        <f>J9+L9+N9+P9+R9+T9+V9+X9+Z9+AB9+AD9+AF9</f>
        <v>103776.4</v>
      </c>
      <c r="E9" s="41">
        <f t="shared" ref="E9:F9" si="2">E23+E15</f>
        <v>0</v>
      </c>
      <c r="F9" s="41">
        <f t="shared" si="2"/>
        <v>0</v>
      </c>
      <c r="G9" s="41">
        <f>G14+G23</f>
        <v>0</v>
      </c>
      <c r="H9" s="41">
        <f t="shared" ref="H9" si="3">IFERROR(G9/D9*100,0)</f>
        <v>0</v>
      </c>
      <c r="I9" s="41">
        <f t="shared" ref="I9" si="4">IFERROR(G9/E9*100,0)</f>
        <v>0</v>
      </c>
      <c r="J9" s="41">
        <f>J14</f>
        <v>0</v>
      </c>
      <c r="K9" s="41">
        <f t="shared" ref="K9:AG9" si="5">K14</f>
        <v>0</v>
      </c>
      <c r="L9" s="41">
        <f t="shared" si="5"/>
        <v>0</v>
      </c>
      <c r="M9" s="41">
        <f t="shared" si="5"/>
        <v>0</v>
      </c>
      <c r="N9" s="41">
        <f t="shared" si="5"/>
        <v>0</v>
      </c>
      <c r="O9" s="41">
        <f t="shared" si="5"/>
        <v>0</v>
      </c>
      <c r="P9" s="41">
        <f t="shared" si="5"/>
        <v>0</v>
      </c>
      <c r="Q9" s="41">
        <f t="shared" si="5"/>
        <v>0</v>
      </c>
      <c r="R9" s="41">
        <f t="shared" si="5"/>
        <v>0</v>
      </c>
      <c r="S9" s="41">
        <f t="shared" si="5"/>
        <v>0</v>
      </c>
      <c r="T9" s="41">
        <f t="shared" si="5"/>
        <v>0</v>
      </c>
      <c r="U9" s="41">
        <f t="shared" si="5"/>
        <v>0</v>
      </c>
      <c r="V9" s="41">
        <f t="shared" si="5"/>
        <v>0</v>
      </c>
      <c r="W9" s="41">
        <f t="shared" si="5"/>
        <v>0</v>
      </c>
      <c r="X9" s="41">
        <f t="shared" si="5"/>
        <v>0</v>
      </c>
      <c r="Y9" s="41">
        <f t="shared" si="5"/>
        <v>0</v>
      </c>
      <c r="Z9" s="41">
        <f t="shared" si="5"/>
        <v>103776.4</v>
      </c>
      <c r="AA9" s="41">
        <f t="shared" si="5"/>
        <v>0</v>
      </c>
      <c r="AB9" s="41">
        <f t="shared" si="5"/>
        <v>0</v>
      </c>
      <c r="AC9" s="41">
        <f t="shared" si="5"/>
        <v>0</v>
      </c>
      <c r="AD9" s="41">
        <f t="shared" si="5"/>
        <v>0</v>
      </c>
      <c r="AE9" s="41">
        <f t="shared" si="5"/>
        <v>0</v>
      </c>
      <c r="AF9" s="41">
        <f t="shared" si="5"/>
        <v>0</v>
      </c>
      <c r="AG9" s="41">
        <f t="shared" si="5"/>
        <v>0</v>
      </c>
      <c r="AH9" s="42"/>
    </row>
    <row r="10" spans="1:35" s="43" customFormat="1" ht="47.25" x14ac:dyDescent="0.25">
      <c r="A10" s="38"/>
      <c r="B10" s="39"/>
      <c r="C10" s="40" t="s">
        <v>30</v>
      </c>
      <c r="D10" s="41">
        <f t="shared" ref="D10:D11" si="6">J10+L10+N10+P10+R10+T10+V10+X10+Z10+AB10+AD10+AF10</f>
        <v>84419.4</v>
      </c>
      <c r="E10" s="41">
        <f t="shared" ref="E10:G10" si="7">E15+E24+E18+E20</f>
        <v>0</v>
      </c>
      <c r="F10" s="41">
        <f t="shared" si="7"/>
        <v>0</v>
      </c>
      <c r="G10" s="41">
        <f t="shared" si="7"/>
        <v>0</v>
      </c>
      <c r="H10" s="41">
        <f>IFERROR(G10/D10*100,0)</f>
        <v>0</v>
      </c>
      <c r="I10" s="41">
        <f>IFERROR(G10/E10*100,0)</f>
        <v>0</v>
      </c>
      <c r="J10" s="41">
        <f>J15+J23</f>
        <v>0</v>
      </c>
      <c r="K10" s="41">
        <f t="shared" ref="K10:AG10" si="8">K15+K23</f>
        <v>0</v>
      </c>
      <c r="L10" s="41">
        <f t="shared" si="8"/>
        <v>0</v>
      </c>
      <c r="M10" s="41">
        <f t="shared" si="8"/>
        <v>0</v>
      </c>
      <c r="N10" s="41">
        <f t="shared" si="8"/>
        <v>0</v>
      </c>
      <c r="O10" s="41">
        <f t="shared" si="8"/>
        <v>0</v>
      </c>
      <c r="P10" s="41">
        <f t="shared" si="8"/>
        <v>0</v>
      </c>
      <c r="Q10" s="41">
        <f t="shared" si="8"/>
        <v>0</v>
      </c>
      <c r="R10" s="41">
        <f t="shared" si="8"/>
        <v>0</v>
      </c>
      <c r="S10" s="41">
        <f t="shared" si="8"/>
        <v>0</v>
      </c>
      <c r="T10" s="41">
        <f t="shared" si="8"/>
        <v>0</v>
      </c>
      <c r="U10" s="41">
        <f t="shared" si="8"/>
        <v>0</v>
      </c>
      <c r="V10" s="41">
        <f t="shared" si="8"/>
        <v>0</v>
      </c>
      <c r="W10" s="41">
        <f t="shared" si="8"/>
        <v>0</v>
      </c>
      <c r="X10" s="41">
        <f t="shared" si="8"/>
        <v>0</v>
      </c>
      <c r="Y10" s="41">
        <f t="shared" si="8"/>
        <v>0</v>
      </c>
      <c r="Z10" s="41">
        <f t="shared" si="8"/>
        <v>11100</v>
      </c>
      <c r="AA10" s="41">
        <f t="shared" si="8"/>
        <v>0</v>
      </c>
      <c r="AB10" s="41">
        <f t="shared" si="8"/>
        <v>73319.399999999994</v>
      </c>
      <c r="AC10" s="41">
        <f t="shared" si="8"/>
        <v>0</v>
      </c>
      <c r="AD10" s="41">
        <f t="shared" si="8"/>
        <v>0</v>
      </c>
      <c r="AE10" s="41">
        <f t="shared" si="8"/>
        <v>0</v>
      </c>
      <c r="AF10" s="41">
        <f t="shared" si="8"/>
        <v>0</v>
      </c>
      <c r="AG10" s="41">
        <f t="shared" si="8"/>
        <v>0</v>
      </c>
      <c r="AH10" s="42"/>
    </row>
    <row r="11" spans="1:35" s="43" customFormat="1" ht="31.5" x14ac:dyDescent="0.25">
      <c r="A11" s="44"/>
      <c r="B11" s="45"/>
      <c r="C11" s="40" t="s">
        <v>31</v>
      </c>
      <c r="D11" s="41">
        <f>J11+L11+N11+P11+R11+T11+V11+X11+Z11+AB11+AD11+AF11</f>
        <v>725106.32799999998</v>
      </c>
      <c r="E11" s="41">
        <f>E16</f>
        <v>884.99</v>
      </c>
      <c r="F11" s="41">
        <f t="shared" ref="F11:H11" si="9">F16</f>
        <v>884.99</v>
      </c>
      <c r="G11" s="41">
        <f t="shared" si="9"/>
        <v>884.99</v>
      </c>
      <c r="H11" s="41">
        <f>IFERROR(G11/D11*100,0)</f>
        <v>0.122049686484049</v>
      </c>
      <c r="I11" s="41">
        <f>IFERROR(G11/E11*100,0)</f>
        <v>100</v>
      </c>
      <c r="J11" s="41">
        <f>J16+J18+J20+J24</f>
        <v>0</v>
      </c>
      <c r="K11" s="41">
        <f t="shared" ref="K11:AG11" si="10">K16+K18+K20+K24</f>
        <v>0</v>
      </c>
      <c r="L11" s="41">
        <f t="shared" si="10"/>
        <v>0</v>
      </c>
      <c r="M11" s="41">
        <f t="shared" si="10"/>
        <v>0</v>
      </c>
      <c r="N11" s="41">
        <f t="shared" si="10"/>
        <v>884.99</v>
      </c>
      <c r="O11" s="41">
        <f t="shared" si="10"/>
        <v>884.99</v>
      </c>
      <c r="P11" s="41">
        <f t="shared" si="10"/>
        <v>0</v>
      </c>
      <c r="Q11" s="41">
        <f t="shared" si="10"/>
        <v>0</v>
      </c>
      <c r="R11" s="41">
        <f t="shared" si="10"/>
        <v>0</v>
      </c>
      <c r="S11" s="41">
        <f t="shared" si="10"/>
        <v>0</v>
      </c>
      <c r="T11" s="41">
        <f t="shared" si="10"/>
        <v>0</v>
      </c>
      <c r="U11" s="41">
        <f t="shared" si="10"/>
        <v>0</v>
      </c>
      <c r="V11" s="41">
        <f t="shared" si="10"/>
        <v>0</v>
      </c>
      <c r="W11" s="41">
        <f t="shared" si="10"/>
        <v>0</v>
      </c>
      <c r="X11" s="41">
        <f t="shared" si="10"/>
        <v>0</v>
      </c>
      <c r="Y11" s="41">
        <f t="shared" si="10"/>
        <v>0</v>
      </c>
      <c r="Z11" s="41">
        <f t="shared" si="10"/>
        <v>294060.12800000003</v>
      </c>
      <c r="AA11" s="41">
        <f t="shared" si="10"/>
        <v>0</v>
      </c>
      <c r="AB11" s="41">
        <f t="shared" si="10"/>
        <v>401536.71</v>
      </c>
      <c r="AC11" s="41">
        <f t="shared" si="10"/>
        <v>0</v>
      </c>
      <c r="AD11" s="41">
        <f t="shared" si="10"/>
        <v>28624.5</v>
      </c>
      <c r="AE11" s="41">
        <f t="shared" si="10"/>
        <v>0</v>
      </c>
      <c r="AF11" s="41">
        <f t="shared" si="10"/>
        <v>0</v>
      </c>
      <c r="AG11" s="41">
        <f t="shared" si="10"/>
        <v>0</v>
      </c>
      <c r="AH11" s="42"/>
    </row>
    <row r="12" spans="1:35" s="51" customFormat="1" x14ac:dyDescent="0.25">
      <c r="A12" s="46"/>
      <c r="B12" s="47" t="s">
        <v>32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9"/>
      <c r="AH12" s="50"/>
    </row>
    <row r="13" spans="1:35" s="57" customFormat="1" x14ac:dyDescent="0.25">
      <c r="A13" s="52" t="s">
        <v>33</v>
      </c>
      <c r="B13" s="17" t="s">
        <v>34</v>
      </c>
      <c r="C13" s="53" t="s">
        <v>28</v>
      </c>
      <c r="D13" s="54">
        <f>D15+D16+D14</f>
        <v>861258.12800000003</v>
      </c>
      <c r="E13" s="54">
        <f t="shared" ref="E13:AG13" si="11">E15+E16+E14</f>
        <v>884.99</v>
      </c>
      <c r="F13" s="54">
        <f t="shared" si="11"/>
        <v>884.99</v>
      </c>
      <c r="G13" s="54">
        <f t="shared" si="11"/>
        <v>884.99</v>
      </c>
      <c r="H13" s="54">
        <f t="shared" ref="H13:H20" si="12">IFERROR(G13/D13*100,0)</f>
        <v>0.10275548888637021</v>
      </c>
      <c r="I13" s="54">
        <f t="shared" ref="I13:I20" si="13">IFERROR(G13/E13*100,0)</f>
        <v>100</v>
      </c>
      <c r="J13" s="54">
        <f t="shared" si="11"/>
        <v>0</v>
      </c>
      <c r="K13" s="54">
        <f t="shared" si="11"/>
        <v>0</v>
      </c>
      <c r="L13" s="54">
        <f t="shared" si="11"/>
        <v>0</v>
      </c>
      <c r="M13" s="54">
        <f t="shared" si="11"/>
        <v>0</v>
      </c>
      <c r="N13" s="54">
        <f t="shared" si="11"/>
        <v>884.99</v>
      </c>
      <c r="O13" s="54">
        <f t="shared" si="11"/>
        <v>884.99</v>
      </c>
      <c r="P13" s="54">
        <f t="shared" si="11"/>
        <v>0</v>
      </c>
      <c r="Q13" s="54">
        <f t="shared" si="11"/>
        <v>0</v>
      </c>
      <c r="R13" s="54">
        <f t="shared" si="11"/>
        <v>0</v>
      </c>
      <c r="S13" s="54">
        <f t="shared" si="11"/>
        <v>0</v>
      </c>
      <c r="T13" s="54">
        <f t="shared" si="11"/>
        <v>0</v>
      </c>
      <c r="U13" s="54">
        <f t="shared" si="11"/>
        <v>0</v>
      </c>
      <c r="V13" s="54">
        <f t="shared" si="11"/>
        <v>0</v>
      </c>
      <c r="W13" s="54">
        <f t="shared" si="11"/>
        <v>0</v>
      </c>
      <c r="X13" s="54">
        <f t="shared" si="11"/>
        <v>0</v>
      </c>
      <c r="Y13" s="54">
        <f t="shared" si="11"/>
        <v>0</v>
      </c>
      <c r="Z13" s="54">
        <f t="shared" si="11"/>
        <v>405396.52800000005</v>
      </c>
      <c r="AA13" s="54">
        <f t="shared" si="11"/>
        <v>0</v>
      </c>
      <c r="AB13" s="54">
        <f t="shared" si="11"/>
        <v>426352.11</v>
      </c>
      <c r="AC13" s="54">
        <f t="shared" si="11"/>
        <v>0</v>
      </c>
      <c r="AD13" s="54">
        <f t="shared" si="11"/>
        <v>28624.5</v>
      </c>
      <c r="AE13" s="54">
        <f t="shared" si="11"/>
        <v>0</v>
      </c>
      <c r="AF13" s="54">
        <f t="shared" si="11"/>
        <v>0</v>
      </c>
      <c r="AG13" s="54">
        <f t="shared" si="11"/>
        <v>0</v>
      </c>
      <c r="AH13" s="55"/>
      <c r="AI13" s="56"/>
    </row>
    <row r="14" spans="1:35" s="57" customFormat="1" ht="348" x14ac:dyDescent="0.25">
      <c r="A14" s="58"/>
      <c r="B14" s="23"/>
      <c r="C14" s="59" t="s">
        <v>29</v>
      </c>
      <c r="D14" s="60">
        <f>SUM(J14,L14,N14,P14,R14,T14,V14,X14,Z14,AB14,AD14,AF14)</f>
        <v>103776.4</v>
      </c>
      <c r="E14" s="60">
        <f>J14</f>
        <v>0</v>
      </c>
      <c r="F14" s="60">
        <f>G14</f>
        <v>0</v>
      </c>
      <c r="G14" s="60">
        <f>SUM(K14,M14,O14,Q14,S14,U14,W14,Y14,AA14,AC14,AE14,AG14)</f>
        <v>0</v>
      </c>
      <c r="H14" s="60">
        <f t="shared" si="12"/>
        <v>0</v>
      </c>
      <c r="I14" s="60">
        <f t="shared" si="13"/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v>0</v>
      </c>
      <c r="W14" s="60">
        <v>0</v>
      </c>
      <c r="X14" s="60">
        <v>0</v>
      </c>
      <c r="Y14" s="60">
        <v>0</v>
      </c>
      <c r="Z14" s="60">
        <v>103776.4</v>
      </c>
      <c r="AA14" s="60">
        <v>0</v>
      </c>
      <c r="AB14" s="60">
        <v>0</v>
      </c>
      <c r="AC14" s="60">
        <v>0</v>
      </c>
      <c r="AD14" s="60">
        <v>0</v>
      </c>
      <c r="AE14" s="60">
        <v>0</v>
      </c>
      <c r="AF14" s="60">
        <v>0</v>
      </c>
      <c r="AG14" s="60">
        <v>0</v>
      </c>
      <c r="AH14" s="61" t="s">
        <v>35</v>
      </c>
      <c r="AI14" s="56"/>
    </row>
    <row r="15" spans="1:35" s="57" customFormat="1" ht="47.25" x14ac:dyDescent="0.25">
      <c r="A15" s="58"/>
      <c r="B15" s="23"/>
      <c r="C15" s="59" t="s">
        <v>30</v>
      </c>
      <c r="D15" s="60">
        <f>SUM(J15,L15,N15,P15,R15,T15,V15,X15,Z15,AB15,AD15,AF15)</f>
        <v>84419.4</v>
      </c>
      <c r="E15" s="60">
        <f>J15</f>
        <v>0</v>
      </c>
      <c r="F15" s="60">
        <f>G15</f>
        <v>0</v>
      </c>
      <c r="G15" s="60">
        <f>SUM(K15,M15,O15,Q15,S15,U15,W15,Y15,AA15,AC15,AE15,AG15)</f>
        <v>0</v>
      </c>
      <c r="H15" s="60">
        <f t="shared" si="12"/>
        <v>0</v>
      </c>
      <c r="I15" s="60">
        <f t="shared" si="13"/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11100</v>
      </c>
      <c r="AA15" s="62">
        <v>0</v>
      </c>
      <c r="AB15" s="62">
        <v>73319.399999999994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55"/>
      <c r="AI15" s="56"/>
    </row>
    <row r="16" spans="1:35" s="67" customFormat="1" ht="31.5" x14ac:dyDescent="0.25">
      <c r="A16" s="63"/>
      <c r="B16" s="29"/>
      <c r="C16" s="59" t="s">
        <v>31</v>
      </c>
      <c r="D16" s="60">
        <f>SUM(J16,L16,N16,P16,R16,T16,V16,X16,Z16,AB16,AD16,AF16)</f>
        <v>673062.32799999998</v>
      </c>
      <c r="E16" s="60">
        <f>J16+L16+N16</f>
        <v>884.99</v>
      </c>
      <c r="F16" s="60">
        <f>G16</f>
        <v>884.99</v>
      </c>
      <c r="G16" s="60">
        <f>SUM(K16,M16,O16,Q16,S16,U16,W16,Y16,AA16,AC16,AE16,AG16)</f>
        <v>884.99</v>
      </c>
      <c r="H16" s="60">
        <f t="shared" si="12"/>
        <v>0.13148707975229301</v>
      </c>
      <c r="I16" s="60">
        <f t="shared" si="13"/>
        <v>100</v>
      </c>
      <c r="J16" s="64">
        <v>0</v>
      </c>
      <c r="K16" s="64">
        <v>0</v>
      </c>
      <c r="L16" s="64">
        <v>0</v>
      </c>
      <c r="M16" s="64">
        <v>0</v>
      </c>
      <c r="N16" s="64">
        <v>884.99</v>
      </c>
      <c r="O16" s="64">
        <v>884.99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290520.12800000003</v>
      </c>
      <c r="AA16" s="64">
        <v>0</v>
      </c>
      <c r="AB16" s="64">
        <v>353032.71</v>
      </c>
      <c r="AC16" s="64">
        <v>0</v>
      </c>
      <c r="AD16" s="64">
        <v>28624.5</v>
      </c>
      <c r="AE16" s="64">
        <v>0</v>
      </c>
      <c r="AF16" s="64">
        <v>0</v>
      </c>
      <c r="AG16" s="64">
        <v>0</v>
      </c>
      <c r="AH16" s="65"/>
      <c r="AI16" s="66"/>
    </row>
    <row r="17" spans="1:35" s="67" customFormat="1" x14ac:dyDescent="0.25">
      <c r="A17" s="68" t="s">
        <v>36</v>
      </c>
      <c r="B17" s="17" t="s">
        <v>37</v>
      </c>
      <c r="C17" s="53" t="s">
        <v>28</v>
      </c>
      <c r="D17" s="54">
        <f>D18</f>
        <v>16000</v>
      </c>
      <c r="E17" s="54">
        <f t="shared" ref="E17:G17" si="14">E18</f>
        <v>0</v>
      </c>
      <c r="F17" s="54">
        <f t="shared" si="14"/>
        <v>0</v>
      </c>
      <c r="G17" s="54">
        <f t="shared" si="14"/>
        <v>0</v>
      </c>
      <c r="H17" s="54">
        <f t="shared" si="12"/>
        <v>0</v>
      </c>
      <c r="I17" s="54">
        <f t="shared" si="13"/>
        <v>0</v>
      </c>
      <c r="J17" s="69">
        <f>J18</f>
        <v>0</v>
      </c>
      <c r="K17" s="69">
        <f t="shared" ref="K17:AG17" si="15">K18</f>
        <v>0</v>
      </c>
      <c r="L17" s="69">
        <f t="shared" si="15"/>
        <v>0</v>
      </c>
      <c r="M17" s="69">
        <f t="shared" si="15"/>
        <v>0</v>
      </c>
      <c r="N17" s="69">
        <f t="shared" si="15"/>
        <v>0</v>
      </c>
      <c r="O17" s="69">
        <f t="shared" si="15"/>
        <v>0</v>
      </c>
      <c r="P17" s="69">
        <f t="shared" si="15"/>
        <v>0</v>
      </c>
      <c r="Q17" s="69">
        <f t="shared" si="15"/>
        <v>0</v>
      </c>
      <c r="R17" s="69">
        <f t="shared" si="15"/>
        <v>0</v>
      </c>
      <c r="S17" s="69">
        <f t="shared" si="15"/>
        <v>0</v>
      </c>
      <c r="T17" s="69">
        <f t="shared" si="15"/>
        <v>0</v>
      </c>
      <c r="U17" s="69">
        <f t="shared" si="15"/>
        <v>0</v>
      </c>
      <c r="V17" s="69">
        <f t="shared" si="15"/>
        <v>0</v>
      </c>
      <c r="W17" s="69">
        <f t="shared" si="15"/>
        <v>0</v>
      </c>
      <c r="X17" s="69">
        <f t="shared" si="15"/>
        <v>0</v>
      </c>
      <c r="Y17" s="69">
        <f t="shared" si="15"/>
        <v>0</v>
      </c>
      <c r="Z17" s="69">
        <f t="shared" si="15"/>
        <v>0</v>
      </c>
      <c r="AA17" s="69">
        <f t="shared" si="15"/>
        <v>0</v>
      </c>
      <c r="AB17" s="69">
        <f t="shared" si="15"/>
        <v>16000</v>
      </c>
      <c r="AC17" s="69">
        <f t="shared" si="15"/>
        <v>0</v>
      </c>
      <c r="AD17" s="69">
        <f t="shared" si="15"/>
        <v>0</v>
      </c>
      <c r="AE17" s="69">
        <f t="shared" si="15"/>
        <v>0</v>
      </c>
      <c r="AF17" s="69">
        <f t="shared" si="15"/>
        <v>0</v>
      </c>
      <c r="AG17" s="69">
        <f t="shared" si="15"/>
        <v>0</v>
      </c>
      <c r="AH17" s="55"/>
      <c r="AI17" s="66"/>
    </row>
    <row r="18" spans="1:35" s="67" customFormat="1" ht="31.5" x14ac:dyDescent="0.25">
      <c r="A18" s="58"/>
      <c r="B18" s="23"/>
      <c r="C18" s="59" t="s">
        <v>31</v>
      </c>
      <c r="D18" s="60">
        <f>SUM(J18,L18,N18,P18,R18,T18,V18,X18,Z18,AB18,AD18,AF18)</f>
        <v>16000</v>
      </c>
      <c r="E18" s="60">
        <f>J18+L18+N18</f>
        <v>0</v>
      </c>
      <c r="F18" s="60">
        <f>G18</f>
        <v>0</v>
      </c>
      <c r="G18" s="60">
        <f>SUM(K18,M18,O18,Q18,S18,U18,W18,Y18,AA18,AC18,AE18,AG18)</f>
        <v>0</v>
      </c>
      <c r="H18" s="60">
        <f t="shared" si="12"/>
        <v>0</v>
      </c>
      <c r="I18" s="60">
        <f t="shared" si="13"/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16000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55"/>
      <c r="AI18" s="66"/>
    </row>
    <row r="19" spans="1:35" s="67" customFormat="1" ht="168" x14ac:dyDescent="0.25">
      <c r="A19" s="68" t="s">
        <v>38</v>
      </c>
      <c r="B19" s="17" t="s">
        <v>39</v>
      </c>
      <c r="C19" s="53" t="s">
        <v>28</v>
      </c>
      <c r="D19" s="54">
        <f>SUM(J19,L19,N19,P19,R19,T19,V19,X19,Z19,AB19,AD19,AF19)</f>
        <v>36044</v>
      </c>
      <c r="E19" s="54">
        <f t="shared" ref="E19:G19" si="16">E20</f>
        <v>0</v>
      </c>
      <c r="F19" s="54">
        <f t="shared" si="16"/>
        <v>0</v>
      </c>
      <c r="G19" s="54">
        <f t="shared" si="16"/>
        <v>0</v>
      </c>
      <c r="H19" s="54">
        <f t="shared" si="12"/>
        <v>0</v>
      </c>
      <c r="I19" s="54">
        <f t="shared" si="13"/>
        <v>0</v>
      </c>
      <c r="J19" s="69">
        <f>J20</f>
        <v>0</v>
      </c>
      <c r="K19" s="69">
        <f t="shared" ref="K19:AG19" si="17">K20</f>
        <v>0</v>
      </c>
      <c r="L19" s="69">
        <f t="shared" si="17"/>
        <v>0</v>
      </c>
      <c r="M19" s="69">
        <f t="shared" si="17"/>
        <v>0</v>
      </c>
      <c r="N19" s="69">
        <f t="shared" si="17"/>
        <v>0</v>
      </c>
      <c r="O19" s="69">
        <f t="shared" si="17"/>
        <v>0</v>
      </c>
      <c r="P19" s="69">
        <f t="shared" si="17"/>
        <v>0</v>
      </c>
      <c r="Q19" s="69">
        <f t="shared" si="17"/>
        <v>0</v>
      </c>
      <c r="R19" s="69">
        <f t="shared" si="17"/>
        <v>0</v>
      </c>
      <c r="S19" s="69">
        <f t="shared" si="17"/>
        <v>0</v>
      </c>
      <c r="T19" s="69">
        <f t="shared" si="17"/>
        <v>0</v>
      </c>
      <c r="U19" s="69">
        <f t="shared" si="17"/>
        <v>0</v>
      </c>
      <c r="V19" s="69">
        <f t="shared" si="17"/>
        <v>0</v>
      </c>
      <c r="W19" s="69">
        <f t="shared" si="17"/>
        <v>0</v>
      </c>
      <c r="X19" s="69">
        <f t="shared" si="17"/>
        <v>0</v>
      </c>
      <c r="Y19" s="69">
        <f t="shared" si="17"/>
        <v>0</v>
      </c>
      <c r="Z19" s="69">
        <f t="shared" si="17"/>
        <v>3540</v>
      </c>
      <c r="AA19" s="69">
        <f t="shared" si="17"/>
        <v>0</v>
      </c>
      <c r="AB19" s="69">
        <f t="shared" si="17"/>
        <v>32504</v>
      </c>
      <c r="AC19" s="69">
        <f t="shared" si="17"/>
        <v>0</v>
      </c>
      <c r="AD19" s="69">
        <f t="shared" si="17"/>
        <v>0</v>
      </c>
      <c r="AE19" s="69">
        <f t="shared" si="17"/>
        <v>0</v>
      </c>
      <c r="AF19" s="69">
        <f t="shared" si="17"/>
        <v>0</v>
      </c>
      <c r="AG19" s="69">
        <f t="shared" si="17"/>
        <v>0</v>
      </c>
      <c r="AH19" s="61" t="s">
        <v>40</v>
      </c>
      <c r="AI19" s="66"/>
    </row>
    <row r="20" spans="1:35" s="67" customFormat="1" ht="31.5" x14ac:dyDescent="0.25">
      <c r="A20" s="58"/>
      <c r="B20" s="23"/>
      <c r="C20" s="59" t="s">
        <v>31</v>
      </c>
      <c r="D20" s="60">
        <f>SUM(J20,L20,N20,P20,R20,T20,V20,X20,Z20,AB20,AD20,AF20)</f>
        <v>36044</v>
      </c>
      <c r="E20" s="60">
        <f>J20+L20+N20</f>
        <v>0</v>
      </c>
      <c r="F20" s="60">
        <f>G20</f>
        <v>0</v>
      </c>
      <c r="G20" s="60">
        <f>SUM(K20,M20,O20,Q20,S20,U20,W20,Y20,AA20,AC20,AE20,AG20)</f>
        <v>0</v>
      </c>
      <c r="H20" s="60">
        <f t="shared" si="12"/>
        <v>0</v>
      </c>
      <c r="I20" s="60">
        <f t="shared" si="13"/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3540</v>
      </c>
      <c r="AA20" s="62">
        <v>0</v>
      </c>
      <c r="AB20" s="62">
        <v>32504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55"/>
      <c r="AI20" s="66"/>
    </row>
    <row r="21" spans="1:35" s="76" customFormat="1" x14ac:dyDescent="0.25">
      <c r="A21" s="70"/>
      <c r="B21" s="71" t="s">
        <v>41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  <c r="AH21" s="74"/>
      <c r="AI21" s="75"/>
    </row>
    <row r="22" spans="1:35" s="37" customFormat="1" x14ac:dyDescent="0.25">
      <c r="A22" s="77" t="s">
        <v>42</v>
      </c>
      <c r="B22" s="78" t="s">
        <v>43</v>
      </c>
      <c r="C22" s="79" t="s">
        <v>28</v>
      </c>
      <c r="D22" s="80">
        <f>D23+D24</f>
        <v>0</v>
      </c>
      <c r="E22" s="80">
        <f t="shared" ref="E22:G22" si="18">E23+E24</f>
        <v>0</v>
      </c>
      <c r="F22" s="80">
        <f t="shared" si="18"/>
        <v>0</v>
      </c>
      <c r="G22" s="80">
        <f t="shared" si="18"/>
        <v>0</v>
      </c>
      <c r="H22" s="80">
        <f>IFERROR(G22/D22*100,0)</f>
        <v>0</v>
      </c>
      <c r="I22" s="80">
        <f>IFERROR(G22/E22*100,0)</f>
        <v>0</v>
      </c>
      <c r="J22" s="81">
        <f t="shared" ref="J22:AG22" si="19">SUM(J24:J24)</f>
        <v>0</v>
      </c>
      <c r="K22" s="81">
        <f t="shared" si="19"/>
        <v>0</v>
      </c>
      <c r="L22" s="81">
        <f t="shared" si="19"/>
        <v>0</v>
      </c>
      <c r="M22" s="81">
        <f t="shared" si="19"/>
        <v>0</v>
      </c>
      <c r="N22" s="81">
        <f t="shared" si="19"/>
        <v>0</v>
      </c>
      <c r="O22" s="81">
        <f t="shared" si="19"/>
        <v>0</v>
      </c>
      <c r="P22" s="81">
        <f t="shared" si="19"/>
        <v>0</v>
      </c>
      <c r="Q22" s="81">
        <f t="shared" si="19"/>
        <v>0</v>
      </c>
      <c r="R22" s="81">
        <f t="shared" si="19"/>
        <v>0</v>
      </c>
      <c r="S22" s="81">
        <f t="shared" si="19"/>
        <v>0</v>
      </c>
      <c r="T22" s="81">
        <f t="shared" si="19"/>
        <v>0</v>
      </c>
      <c r="U22" s="81">
        <f t="shared" si="19"/>
        <v>0</v>
      </c>
      <c r="V22" s="81">
        <f t="shared" si="19"/>
        <v>0</v>
      </c>
      <c r="W22" s="81">
        <f t="shared" si="19"/>
        <v>0</v>
      </c>
      <c r="X22" s="81">
        <f t="shared" si="19"/>
        <v>0</v>
      </c>
      <c r="Y22" s="81">
        <f t="shared" si="19"/>
        <v>0</v>
      </c>
      <c r="Z22" s="81">
        <f t="shared" si="19"/>
        <v>0</v>
      </c>
      <c r="AA22" s="81">
        <f t="shared" si="19"/>
        <v>0</v>
      </c>
      <c r="AB22" s="81">
        <f t="shared" si="19"/>
        <v>0</v>
      </c>
      <c r="AC22" s="81">
        <f t="shared" si="19"/>
        <v>0</v>
      </c>
      <c r="AD22" s="81">
        <f t="shared" si="19"/>
        <v>0</v>
      </c>
      <c r="AE22" s="81">
        <f t="shared" si="19"/>
        <v>0</v>
      </c>
      <c r="AF22" s="81">
        <f t="shared" si="19"/>
        <v>0</v>
      </c>
      <c r="AG22" s="81">
        <f t="shared" si="19"/>
        <v>0</v>
      </c>
      <c r="AH22" s="82"/>
      <c r="AI22" s="83"/>
    </row>
    <row r="23" spans="1:35" s="43" customFormat="1" ht="47.25" x14ac:dyDescent="0.25">
      <c r="A23" s="84"/>
      <c r="B23" s="85"/>
      <c r="C23" s="86" t="s">
        <v>30</v>
      </c>
      <c r="D23" s="87">
        <f>SUM(J23,L23,N23,P23,R23,T23,V23,X23,Z23,AB23,AD23,AF23)</f>
        <v>0</v>
      </c>
      <c r="E23" s="87">
        <f>J23</f>
        <v>0</v>
      </c>
      <c r="F23" s="87">
        <f>G23</f>
        <v>0</v>
      </c>
      <c r="G23" s="87">
        <f>SUM(K23,M23,O23,Q23,S23,U23,W23,Y23,AA23,AC23,AE23,AG23)</f>
        <v>0</v>
      </c>
      <c r="H23" s="87">
        <f>IFERROR(G23/D23*100,0)</f>
        <v>0</v>
      </c>
      <c r="I23" s="87">
        <f>IFERROR(G23/E23*100,0)</f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88">
        <v>0</v>
      </c>
      <c r="AC23" s="88">
        <v>0</v>
      </c>
      <c r="AD23" s="88">
        <v>0</v>
      </c>
      <c r="AE23" s="88">
        <v>0</v>
      </c>
      <c r="AF23" s="88">
        <v>0</v>
      </c>
      <c r="AG23" s="88">
        <v>0</v>
      </c>
      <c r="AH23" s="89"/>
      <c r="AI23" s="83"/>
    </row>
    <row r="24" spans="1:35" s="43" customFormat="1" ht="31.5" x14ac:dyDescent="0.25">
      <c r="A24" s="90"/>
      <c r="B24" s="91"/>
      <c r="C24" s="86" t="s">
        <v>31</v>
      </c>
      <c r="D24" s="87">
        <f>SUM(J24,L24,N24,P24,R24,T24,V24,X24,Z24,AB24,AD24,AF24)</f>
        <v>0</v>
      </c>
      <c r="E24" s="87">
        <f>J24</f>
        <v>0</v>
      </c>
      <c r="F24" s="87">
        <f>G24</f>
        <v>0</v>
      </c>
      <c r="G24" s="87">
        <f>SUM(K24,M24,O24,Q24,S24,U24,W24,Y24,AA24,AC24,AE24,AG24)</f>
        <v>0</v>
      </c>
      <c r="H24" s="87">
        <f>IFERROR(G24/D24*100,0)</f>
        <v>0</v>
      </c>
      <c r="I24" s="87">
        <f>IFERROR(G24/E24*100,0)</f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88">
        <v>0</v>
      </c>
      <c r="AC24" s="88">
        <v>0</v>
      </c>
      <c r="AD24" s="88">
        <v>0</v>
      </c>
      <c r="AE24" s="88">
        <v>0</v>
      </c>
      <c r="AF24" s="88">
        <v>0</v>
      </c>
      <c r="AG24" s="88">
        <v>0</v>
      </c>
      <c r="AH24" s="89"/>
      <c r="AI24" s="83"/>
    </row>
  </sheetData>
  <mergeCells count="35">
    <mergeCell ref="A17:A18"/>
    <mergeCell ref="B17:B18"/>
    <mergeCell ref="A19:A20"/>
    <mergeCell ref="B19:B20"/>
    <mergeCell ref="B21:AG21"/>
    <mergeCell ref="A22:A24"/>
    <mergeCell ref="B22:B24"/>
    <mergeCell ref="AH4:AH6"/>
    <mergeCell ref="A8:A11"/>
    <mergeCell ref="B8:B11"/>
    <mergeCell ref="B12:AG12"/>
    <mergeCell ref="A13:A16"/>
    <mergeCell ref="B13:B16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2025-04-03T12:50:25Z</dcterms:modified>
</cp:coreProperties>
</file>