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УЭ\ОТДЕЛ АНАЛИТИКИ\МУНИЦИПАЛЬНЫЕ и ГОС. ПРОГРАММЫ\2. МП Экон. развитие 2025-2028\2025 год\Сетевой + показатели\"/>
    </mc:Choice>
  </mc:AlternateContent>
  <bookViews>
    <workbookView xWindow="0" yWindow="0" windowWidth="38400" windowHeight="17280"/>
  </bookViews>
  <sheets>
    <sheet name="13. Экон. разв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9" i="1" s="1"/>
  <c r="E19" i="1"/>
  <c r="D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G18" i="1"/>
  <c r="I18" i="1" s="1"/>
  <c r="E18" i="1"/>
  <c r="D18" i="1"/>
  <c r="G17" i="1"/>
  <c r="I17" i="1" s="1"/>
  <c r="E17" i="1"/>
  <c r="D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G16" i="1"/>
  <c r="I16" i="1" s="1"/>
  <c r="E16" i="1"/>
  <c r="D16" i="1"/>
  <c r="AG15" i="1"/>
  <c r="AF15" i="1"/>
  <c r="AE15" i="1"/>
  <c r="AD15" i="1"/>
  <c r="AC15" i="1"/>
  <c r="AB15" i="1"/>
  <c r="AA15" i="1"/>
  <c r="AA14" i="1" s="1"/>
  <c r="Z15" i="1"/>
  <c r="Z14" i="1" s="1"/>
  <c r="Y15" i="1"/>
  <c r="Y14" i="1" s="1"/>
  <c r="X15" i="1"/>
  <c r="X14" i="1" s="1"/>
  <c r="W15" i="1"/>
  <c r="W14" i="1" s="1"/>
  <c r="V15" i="1"/>
  <c r="V14" i="1" s="1"/>
  <c r="U15" i="1"/>
  <c r="T15" i="1"/>
  <c r="S15" i="1"/>
  <c r="R15" i="1"/>
  <c r="Q15" i="1"/>
  <c r="P15" i="1"/>
  <c r="O15" i="1"/>
  <c r="O14" i="1" s="1"/>
  <c r="N15" i="1"/>
  <c r="N14" i="1" s="1"/>
  <c r="M15" i="1"/>
  <c r="M14" i="1" s="1"/>
  <c r="L15" i="1"/>
  <c r="L14" i="1" s="1"/>
  <c r="K15" i="1"/>
  <c r="G15" i="1" s="1"/>
  <c r="J15" i="1"/>
  <c r="E15" i="1" s="1"/>
  <c r="AG14" i="1"/>
  <c r="AF14" i="1"/>
  <c r="AE14" i="1"/>
  <c r="AD14" i="1"/>
  <c r="AC14" i="1"/>
  <c r="AB14" i="1"/>
  <c r="U14" i="1"/>
  <c r="T14" i="1"/>
  <c r="S14" i="1"/>
  <c r="R14" i="1"/>
  <c r="Q14" i="1"/>
  <c r="P14" i="1"/>
  <c r="G12" i="1"/>
  <c r="I12" i="1" s="1"/>
  <c r="E12" i="1"/>
  <c r="D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G11" i="1"/>
  <c r="I11" i="1" s="1"/>
  <c r="E11" i="1"/>
  <c r="D11" i="1"/>
  <c r="AG9" i="1"/>
  <c r="AF9" i="1"/>
  <c r="AE9" i="1"/>
  <c r="AD9" i="1"/>
  <c r="AC9" i="1"/>
  <c r="AB9" i="1"/>
  <c r="AA9" i="1"/>
  <c r="AA8" i="1" s="1"/>
  <c r="Z9" i="1"/>
  <c r="Z8" i="1" s="1"/>
  <c r="Y9" i="1"/>
  <c r="Y8" i="1" s="1"/>
  <c r="X9" i="1"/>
  <c r="X8" i="1" s="1"/>
  <c r="W9" i="1"/>
  <c r="W8" i="1" s="1"/>
  <c r="V9" i="1"/>
  <c r="V8" i="1" s="1"/>
  <c r="U9" i="1"/>
  <c r="T9" i="1"/>
  <c r="S9" i="1"/>
  <c r="R9" i="1"/>
  <c r="Q9" i="1"/>
  <c r="P9" i="1"/>
  <c r="O9" i="1"/>
  <c r="O8" i="1" s="1"/>
  <c r="N9" i="1"/>
  <c r="N8" i="1" s="1"/>
  <c r="M9" i="1"/>
  <c r="M8" i="1" s="1"/>
  <c r="L9" i="1"/>
  <c r="L8" i="1" s="1"/>
  <c r="K9" i="1"/>
  <c r="K8" i="1" s="1"/>
  <c r="J9" i="1"/>
  <c r="J8" i="1" s="1"/>
  <c r="AG8" i="1"/>
  <c r="AF8" i="1"/>
  <c r="AE8" i="1"/>
  <c r="AD8" i="1"/>
  <c r="AC8" i="1"/>
  <c r="AB8" i="1"/>
  <c r="U8" i="1"/>
  <c r="T8" i="1"/>
  <c r="S8" i="1"/>
  <c r="R8" i="1"/>
  <c r="Q8" i="1"/>
  <c r="P8" i="1"/>
  <c r="I15" i="1" l="1"/>
  <c r="G9" i="1"/>
  <c r="F15" i="1"/>
  <c r="F14" i="1" s="1"/>
  <c r="G14" i="1"/>
  <c r="E9" i="1"/>
  <c r="E8" i="1" s="1"/>
  <c r="E14" i="1"/>
  <c r="H16" i="1"/>
  <c r="H18" i="1"/>
  <c r="J14" i="1"/>
  <c r="H11" i="1"/>
  <c r="D15" i="1"/>
  <c r="K14" i="1"/>
  <c r="F12" i="1"/>
  <c r="F17" i="1"/>
  <c r="F16" i="1" s="1"/>
  <c r="F19" i="1"/>
  <c r="F18" i="1" s="1"/>
  <c r="H12" i="1"/>
  <c r="H17" i="1"/>
  <c r="H19" i="1"/>
  <c r="D14" i="1" l="1"/>
  <c r="D9" i="1"/>
  <c r="D8" i="1" s="1"/>
  <c r="I14" i="1"/>
  <c r="H14" i="1"/>
  <c r="H15" i="1"/>
  <c r="F9" i="1"/>
  <c r="F8" i="1" s="1"/>
  <c r="F11" i="1"/>
  <c r="I9" i="1"/>
  <c r="G8" i="1"/>
  <c r="H9" i="1"/>
  <c r="I8" i="1" l="1"/>
  <c r="H8" i="1"/>
</calcChain>
</file>

<file path=xl/sharedStrings.xml><?xml version="1.0" encoding="utf-8"?>
<sst xmlns="http://schemas.openxmlformats.org/spreadsheetml/2006/main" count="70" uniqueCount="39">
  <si>
    <t xml:space="preserve">Отчет о ходе реализации муниципальной программы </t>
  </si>
  <si>
    <t xml:space="preserve"> "Экономическое развитие города Когалыма"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</si>
  <si>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</si>
  <si>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</si>
  <si>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</si>
  <si>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</si>
  <si>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</si>
  <si>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</si>
  <si>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</si>
  <si>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</si>
  <si>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</si>
  <si>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</si>
  <si>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</si>
  <si>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</si>
  <si>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</si>
  <si>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</si>
  <si>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</si>
  <si>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</si>
  <si>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</si>
  <si>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</si>
  <si>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</si>
  <si>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</si>
  <si>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</si>
  <si>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</si>
  <si>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</si>
  <si>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</si>
  <si>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</si>
  <si>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</si>
  <si>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</si>
  <si>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бюджет города Когалыма</t>
  </si>
  <si>
    <t>Направление (подпрограмма) «Совершенствование системы муниципального стратегического управления и развитие сферы муниципальных услуг»</t>
  </si>
  <si>
    <t xml:space="preserve"> 1.1</t>
  </si>
  <si>
    <t xml:space="preserve">Комплекс процессных мероприятий «Реализация механизмов стратегического управления социально-экономическим развитием города Когалыма» / «Приобретение статистической информации, подготовленной в соответствии с официальной методологией
Росстата»:
</t>
  </si>
  <si>
    <t>Структурные элементы, не входящие в направления (подпрограммы)</t>
  </si>
  <si>
    <t xml:space="preserve"> 2.1</t>
  </si>
  <si>
    <t>Комплекс процессных мероприятий «Обеспечение деятельности органов местного самоуправления города Когалыма», в том числе:</t>
  </si>
  <si>
    <t>Экономия на оплату труда и начисления на нее сложилась  в связи с наличем вакансий и больничных листов.</t>
  </si>
  <si>
    <t>«Обеспечено функционирование управления экономики Администрации города
Когалыма»</t>
  </si>
  <si>
    <t>«Обеспечено функционирование отдела муниципального заказа Администрации
города Когалыма»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</si>
</sst>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justify" vertical="center" wrapText="1"/>
    </xf>
    <xf numFmtId="0" fontId="2" fillId="0" borderId="0" xfId="1" applyFont="1" applyAlignment="1" applyProtection="1">
      <alignment vertical="center" wrapText="1"/>
    </xf>
    <xf numFmtId="164" fontId="2" fillId="0" borderId="0" xfId="1" applyNumberFormat="1" applyFont="1" applyAlignment="1" applyProtection="1">
      <alignment vertical="center" wrapText="1"/>
    </xf>
    <xf numFmtId="164" fontId="2" fillId="0" borderId="0" xfId="1" applyNumberFormat="1" applyFont="1" applyAlignment="1" applyProtection="1">
      <alignment horizontal="left" vertical="center" wrapText="1"/>
    </xf>
    <xf numFmtId="164" fontId="4" fillId="0" borderId="0" xfId="1" applyNumberFormat="1" applyFont="1" applyAlignment="1" applyProtection="1">
      <alignment vertical="center" wrapText="1"/>
    </xf>
    <xf numFmtId="164" fontId="4" fillId="0" borderId="1" xfId="1" applyNumberFormat="1" applyFont="1" applyBorder="1" applyAlignment="1" applyProtection="1">
      <alignment vertical="center" wrapText="1"/>
    </xf>
    <xf numFmtId="164" fontId="2" fillId="0" borderId="1" xfId="1" applyNumberFormat="1" applyFont="1" applyBorder="1" applyAlignment="1" applyProtection="1">
      <alignment horizontal="right" vertical="center" wrapText="1"/>
    </xf>
    <xf numFmtId="164" fontId="5" fillId="0" borderId="1" xfId="1" applyNumberFormat="1" applyFont="1" applyBorder="1" applyAlignment="1" applyProtection="1">
      <alignment horizontal="right" vertical="center" wrapText="1"/>
    </xf>
    <xf numFmtId="0" fontId="5" fillId="0" borderId="0" xfId="1" applyFont="1" applyProtection="1"/>
    <xf numFmtId="0" fontId="3" fillId="0" borderId="9" xfId="1" applyFont="1" applyBorder="1" applyAlignment="1" applyProtection="1">
      <alignment horizontal="center" vertical="center" wrapText="1"/>
    </xf>
    <xf numFmtId="14" fontId="3" fillId="0" borderId="9" xfId="1" applyNumberFormat="1" applyFont="1" applyBorder="1" applyAlignment="1" applyProtection="1">
      <alignment horizontal="center" vertical="center" wrapText="1"/>
    </xf>
    <xf numFmtId="49" fontId="3" fillId="0" borderId="9" xfId="1" applyNumberFormat="1" applyFont="1" applyBorder="1" applyAlignment="1" applyProtection="1">
      <alignment horizontal="center" vertical="center" wrapText="1"/>
    </xf>
    <xf numFmtId="165" fontId="5" fillId="0" borderId="9" xfId="1" applyNumberFormat="1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left" vertical="top" wrapText="1"/>
    </xf>
    <xf numFmtId="166" fontId="3" fillId="0" borderId="9" xfId="1" applyNumberFormat="1" applyFont="1" applyBorder="1" applyAlignment="1" applyProtection="1">
      <alignment horizontal="center"/>
    </xf>
    <xf numFmtId="166" fontId="3" fillId="0" borderId="9" xfId="1" applyNumberFormat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vertical="center" wrapText="1"/>
    </xf>
    <xf numFmtId="0" fontId="3" fillId="0" borderId="0" xfId="1" applyFont="1" applyProtection="1"/>
    <xf numFmtId="0" fontId="5" fillId="0" borderId="9" xfId="1" applyFont="1" applyBorder="1" applyAlignment="1" applyProtection="1">
      <alignment horizontal="left" vertical="top" wrapText="1"/>
    </xf>
    <xf numFmtId="166" fontId="5" fillId="0" borderId="9" xfId="1" applyNumberFormat="1" applyFont="1" applyBorder="1" applyAlignment="1" applyProtection="1">
      <alignment horizontal="center"/>
    </xf>
    <xf numFmtId="166" fontId="5" fillId="0" borderId="9" xfId="1" applyNumberFormat="1" applyFont="1" applyBorder="1" applyAlignment="1" applyProtection="1">
      <alignment horizontal="center"/>
      <protection locked="0"/>
    </xf>
    <xf numFmtId="0" fontId="5" fillId="0" borderId="9" xfId="1" applyFont="1" applyBorder="1" applyAlignment="1" applyProtection="1">
      <alignment vertical="center" wrapText="1"/>
    </xf>
    <xf numFmtId="0" fontId="5" fillId="0" borderId="9" xfId="1" applyFont="1" applyBorder="1" applyProtection="1"/>
    <xf numFmtId="166" fontId="3" fillId="0" borderId="0" xfId="1" applyNumberFormat="1" applyFont="1" applyProtection="1"/>
    <xf numFmtId="166" fontId="5" fillId="0" borderId="0" xfId="1" applyNumberFormat="1" applyFont="1" applyProtection="1"/>
    <xf numFmtId="0" fontId="5" fillId="0" borderId="9" xfId="1" applyFont="1" applyBorder="1" applyAlignment="1" applyProtection="1">
      <alignment vertical="center"/>
    </xf>
    <xf numFmtId="0" fontId="3" fillId="0" borderId="9" xfId="1" applyFont="1" applyFill="1" applyBorder="1" applyAlignment="1" applyProtection="1">
      <alignment horizontal="left" vertical="top" wrapText="1"/>
    </xf>
    <xf numFmtId="166" fontId="3" fillId="0" borderId="9" xfId="1" applyNumberFormat="1" applyFont="1" applyFill="1" applyBorder="1" applyAlignment="1" applyProtection="1">
      <alignment horizontal="center"/>
    </xf>
    <xf numFmtId="166" fontId="3" fillId="0" borderId="9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horizontal="justify" vertical="center" wrapText="1"/>
    </xf>
    <xf numFmtId="0" fontId="5" fillId="0" borderId="9" xfId="1" applyFont="1" applyFill="1" applyBorder="1" applyAlignment="1" applyProtection="1">
      <alignment horizontal="left" vertical="top" wrapText="1"/>
    </xf>
    <xf numFmtId="166" fontId="5" fillId="0" borderId="9" xfId="1" applyNumberFormat="1" applyFont="1" applyFill="1" applyBorder="1" applyAlignment="1" applyProtection="1">
      <alignment horizontal="center"/>
    </xf>
    <xf numFmtId="166" fontId="5" fillId="0" borderId="9" xfId="1" applyNumberFormat="1" applyFont="1" applyFill="1" applyBorder="1" applyAlignment="1" applyProtection="1">
      <alignment horizontal="center"/>
      <protection locked="0"/>
    </xf>
    <xf numFmtId="0" fontId="5" fillId="0" borderId="9" xfId="1" applyFont="1" applyBorder="1" applyAlignment="1" applyProtection="1">
      <alignment horizontal="justify" vertical="center" wrapText="1"/>
    </xf>
    <xf numFmtId="0" fontId="3" fillId="0" borderId="9" xfId="1" applyNumberFormat="1" applyFont="1" applyFill="1" applyBorder="1" applyAlignment="1" applyProtection="1">
      <alignment horizontal="justify" vertical="center"/>
    </xf>
    <xf numFmtId="0" fontId="2" fillId="0" borderId="0" xfId="1" applyFont="1" applyAlignment="1" applyProtection="1">
      <alignment vertical="top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left" vertical="top" wrapText="1"/>
    </xf>
    <xf numFmtId="0" fontId="3" fillId="0" borderId="8" xfId="1" applyFont="1" applyBorder="1" applyAlignment="1" applyProtection="1">
      <alignment horizontal="left" vertical="top" wrapText="1"/>
    </xf>
    <xf numFmtId="0" fontId="3" fillId="0" borderId="2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right" vertical="top" wrapText="1"/>
    </xf>
    <xf numFmtId="0" fontId="5" fillId="0" borderId="8" xfId="1" applyFont="1" applyBorder="1" applyAlignment="1" applyProtection="1">
      <alignment horizontal="right" vertical="top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164" fontId="3" fillId="0" borderId="3" xfId="1" applyNumberFormat="1" applyFont="1" applyBorder="1" applyAlignment="1" applyProtection="1">
      <alignment horizontal="center" vertical="center" wrapText="1"/>
    </xf>
    <xf numFmtId="164" fontId="3" fillId="0" borderId="4" xfId="1" applyNumberFormat="1" applyFont="1" applyBorder="1" applyAlignment="1" applyProtection="1">
      <alignment horizontal="center" vertical="center" wrapText="1"/>
    </xf>
    <xf numFmtId="164" fontId="3" fillId="0" borderId="6" xfId="1" applyNumberFormat="1" applyFont="1" applyBorder="1" applyAlignment="1" applyProtection="1">
      <alignment horizontal="center" vertical="center" wrapText="1"/>
    </xf>
    <xf numFmtId="164" fontId="3" fillId="0" borderId="7" xfId="1" applyNumberFormat="1" applyFont="1" applyBorder="1" applyAlignment="1" applyProtection="1">
      <alignment horizontal="center" vertical="center" wrapText="1"/>
    </xf>
    <xf numFmtId="164" fontId="3" fillId="0" borderId="0" xfId="1" applyNumberFormat="1" applyFont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left" vertical="top" wrapText="1"/>
    </xf>
    <xf numFmtId="0" fontId="3" fillId="0" borderId="2" xfId="1" applyFont="1" applyBorder="1" applyAlignment="1" applyProtection="1">
      <alignment horizontal="center" vertical="top" wrapText="1"/>
    </xf>
    <xf numFmtId="0" fontId="3" fillId="0" borderId="5" xfId="1" applyFont="1" applyBorder="1" applyAlignment="1" applyProtection="1">
      <alignment horizontal="center" vertical="top" wrapText="1"/>
    </xf>
    <xf numFmtId="0" fontId="3" fillId="0" borderId="8" xfId="1" applyFont="1" applyBorder="1" applyAlignment="1" applyProtection="1">
      <alignment horizontal="center" vertical="top" wrapText="1"/>
    </xf>
    <xf numFmtId="164" fontId="3" fillId="0" borderId="2" xfId="1" applyNumberFormat="1" applyFont="1" applyBorder="1" applyAlignment="1" applyProtection="1">
      <alignment horizontal="center" vertical="center" wrapText="1"/>
    </xf>
    <xf numFmtId="164" fontId="3" fillId="0" borderId="5" xfId="1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19"/>
  <sheetViews>
    <sheetView tabSelected="1" zoomScale="80" zoomScaleNormal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M37" sqref="M37"/>
    </sheetView>
  </sheetViews>
  <sheetFormatPr defaultColWidth="9.140625" defaultRowHeight="15.75" x14ac:dyDescent="0.25"/>
  <cols>
    <col min="1" max="1" width="4.42578125" style="1" customWidth="1"/>
    <col min="2" max="2" width="39.7109375" style="1" customWidth="1"/>
    <col min="3" max="3" width="18.5703125" style="38" customWidth="1"/>
    <col min="4" max="4" width="18" style="1" customWidth="1"/>
    <col min="5" max="5" width="14.7109375" style="1" customWidth="1"/>
    <col min="6" max="6" width="17.140625" style="1" customWidth="1"/>
    <col min="7" max="7" width="17.85546875" style="1" customWidth="1"/>
    <col min="8" max="8" width="12.140625" style="1" customWidth="1"/>
    <col min="9" max="9" width="10.85546875" style="1" customWidth="1"/>
    <col min="10" max="10" width="12.7109375" style="1" customWidth="1"/>
    <col min="11" max="11" width="13.5703125" style="1" customWidth="1"/>
    <col min="12" max="12" width="12.42578125" style="1" customWidth="1"/>
    <col min="13" max="13" width="13" style="1" customWidth="1"/>
    <col min="14" max="33" width="11.5703125" style="1" customWidth="1"/>
    <col min="34" max="34" width="52.5703125" style="1" customWidth="1"/>
    <col min="35" max="16384" width="9.140625" style="1"/>
  </cols>
  <sheetData>
    <row r="1" spans="1:35" ht="8.25" customHeight="1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4"/>
    </row>
    <row r="2" spans="1:35" x14ac:dyDescent="0.25">
      <c r="C2" s="57" t="s">
        <v>0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5" ht="36.75" customHeight="1" x14ac:dyDescent="0.25">
      <c r="C3" s="57" t="s">
        <v>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9"/>
      <c r="AF3" s="9"/>
      <c r="AG3" s="10" t="s">
        <v>2</v>
      </c>
      <c r="AH3" s="9"/>
    </row>
    <row r="4" spans="1:35" s="11" customFormat="1" ht="15" customHeight="1" x14ac:dyDescent="0.25">
      <c r="A4" s="44" t="s">
        <v>3</v>
      </c>
      <c r="B4" s="59" t="s">
        <v>4</v>
      </c>
      <c r="C4" s="59" t="s">
        <v>5</v>
      </c>
      <c r="D4" s="62" t="s">
        <v>6</v>
      </c>
      <c r="E4" s="62" t="s">
        <v>6</v>
      </c>
      <c r="F4" s="62" t="s">
        <v>7</v>
      </c>
      <c r="G4" s="62" t="s">
        <v>8</v>
      </c>
      <c r="H4" s="53" t="s">
        <v>9</v>
      </c>
      <c r="I4" s="54"/>
      <c r="J4" s="53" t="s">
        <v>10</v>
      </c>
      <c r="K4" s="54"/>
      <c r="L4" s="53" t="s">
        <v>11</v>
      </c>
      <c r="M4" s="54"/>
      <c r="N4" s="53" t="s">
        <v>12</v>
      </c>
      <c r="O4" s="54"/>
      <c r="P4" s="53" t="s">
        <v>13</v>
      </c>
      <c r="Q4" s="54"/>
      <c r="R4" s="53" t="s">
        <v>14</v>
      </c>
      <c r="S4" s="54"/>
      <c r="T4" s="53" t="s">
        <v>15</v>
      </c>
      <c r="U4" s="54"/>
      <c r="V4" s="53" t="s">
        <v>16</v>
      </c>
      <c r="W4" s="54"/>
      <c r="X4" s="53" t="s">
        <v>17</v>
      </c>
      <c r="Y4" s="54"/>
      <c r="Z4" s="53" t="s">
        <v>18</v>
      </c>
      <c r="AA4" s="54"/>
      <c r="AB4" s="53" t="s">
        <v>19</v>
      </c>
      <c r="AC4" s="54"/>
      <c r="AD4" s="53" t="s">
        <v>20</v>
      </c>
      <c r="AE4" s="54"/>
      <c r="AF4" s="53" t="s">
        <v>21</v>
      </c>
      <c r="AG4" s="54"/>
      <c r="AH4" s="50" t="s">
        <v>22</v>
      </c>
    </row>
    <row r="5" spans="1:35" s="11" customFormat="1" ht="39" customHeight="1" x14ac:dyDescent="0.25">
      <c r="A5" s="58"/>
      <c r="B5" s="60"/>
      <c r="C5" s="60"/>
      <c r="D5" s="63"/>
      <c r="E5" s="63"/>
      <c r="F5" s="63"/>
      <c r="G5" s="63"/>
      <c r="H5" s="55"/>
      <c r="I5" s="56"/>
      <c r="J5" s="55"/>
      <c r="K5" s="56"/>
      <c r="L5" s="55"/>
      <c r="M5" s="56"/>
      <c r="N5" s="55"/>
      <c r="O5" s="56"/>
      <c r="P5" s="55"/>
      <c r="Q5" s="56"/>
      <c r="R5" s="55"/>
      <c r="S5" s="56"/>
      <c r="T5" s="55"/>
      <c r="U5" s="56"/>
      <c r="V5" s="55"/>
      <c r="W5" s="56"/>
      <c r="X5" s="55"/>
      <c r="Y5" s="56"/>
      <c r="Z5" s="55"/>
      <c r="AA5" s="56"/>
      <c r="AB5" s="55"/>
      <c r="AC5" s="56"/>
      <c r="AD5" s="55"/>
      <c r="AE5" s="56"/>
      <c r="AF5" s="55"/>
      <c r="AG5" s="56"/>
      <c r="AH5" s="51"/>
    </row>
    <row r="6" spans="1:35" s="11" customFormat="1" ht="64.5" customHeight="1" x14ac:dyDescent="0.25">
      <c r="A6" s="45"/>
      <c r="B6" s="61"/>
      <c r="C6" s="61"/>
      <c r="D6" s="12">
        <v>2025</v>
      </c>
      <c r="E6" s="13">
        <v>45689</v>
      </c>
      <c r="F6" s="13">
        <v>45689</v>
      </c>
      <c r="G6" s="13">
        <v>45689</v>
      </c>
      <c r="H6" s="14" t="s">
        <v>23</v>
      </c>
      <c r="I6" s="14" t="s">
        <v>24</v>
      </c>
      <c r="J6" s="14" t="s">
        <v>25</v>
      </c>
      <c r="K6" s="14" t="s">
        <v>26</v>
      </c>
      <c r="L6" s="14" t="s">
        <v>25</v>
      </c>
      <c r="M6" s="14" t="s">
        <v>26</v>
      </c>
      <c r="N6" s="14" t="s">
        <v>25</v>
      </c>
      <c r="O6" s="14" t="s">
        <v>26</v>
      </c>
      <c r="P6" s="14" t="s">
        <v>25</v>
      </c>
      <c r="Q6" s="14" t="s">
        <v>26</v>
      </c>
      <c r="R6" s="14" t="s">
        <v>25</v>
      </c>
      <c r="S6" s="14" t="s">
        <v>26</v>
      </c>
      <c r="T6" s="14" t="s">
        <v>25</v>
      </c>
      <c r="U6" s="14" t="s">
        <v>26</v>
      </c>
      <c r="V6" s="14" t="s">
        <v>25</v>
      </c>
      <c r="W6" s="14" t="s">
        <v>26</v>
      </c>
      <c r="X6" s="14" t="s">
        <v>25</v>
      </c>
      <c r="Y6" s="14" t="s">
        <v>26</v>
      </c>
      <c r="Z6" s="14" t="s">
        <v>25</v>
      </c>
      <c r="AA6" s="14" t="s">
        <v>26</v>
      </c>
      <c r="AB6" s="14" t="s">
        <v>25</v>
      </c>
      <c r="AC6" s="14" t="s">
        <v>26</v>
      </c>
      <c r="AD6" s="14" t="s">
        <v>25</v>
      </c>
      <c r="AE6" s="14" t="s">
        <v>26</v>
      </c>
      <c r="AF6" s="14" t="s">
        <v>25</v>
      </c>
      <c r="AG6" s="14" t="s">
        <v>26</v>
      </c>
      <c r="AH6" s="52"/>
    </row>
    <row r="7" spans="1:35" s="11" customFormat="1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  <c r="T7" s="15">
        <v>20</v>
      </c>
      <c r="U7" s="15">
        <v>21</v>
      </c>
      <c r="V7" s="15">
        <v>22</v>
      </c>
      <c r="W7" s="15">
        <v>23</v>
      </c>
      <c r="X7" s="15">
        <v>24</v>
      </c>
      <c r="Y7" s="15">
        <v>25</v>
      </c>
      <c r="Z7" s="15">
        <v>26</v>
      </c>
      <c r="AA7" s="15">
        <v>27</v>
      </c>
      <c r="AB7" s="15">
        <v>28</v>
      </c>
      <c r="AC7" s="15">
        <v>29</v>
      </c>
      <c r="AD7" s="15">
        <v>30</v>
      </c>
      <c r="AE7" s="15">
        <v>31</v>
      </c>
      <c r="AF7" s="15">
        <v>32</v>
      </c>
      <c r="AG7" s="15">
        <v>33</v>
      </c>
      <c r="AH7" s="15">
        <v>34</v>
      </c>
    </row>
    <row r="8" spans="1:35" s="20" customFormat="1" ht="31.5" customHeight="1" x14ac:dyDescent="0.25">
      <c r="A8" s="46"/>
      <c r="B8" s="50" t="s">
        <v>27</v>
      </c>
      <c r="C8" s="16" t="s">
        <v>28</v>
      </c>
      <c r="D8" s="17">
        <f>SUM(D9:D9)</f>
        <v>37474.199000000001</v>
      </c>
      <c r="E8" s="17">
        <f>SUM(E9:E9)</f>
        <v>4745.6509999999998</v>
      </c>
      <c r="F8" s="17">
        <f>SUM(F9:F9)</f>
        <v>2509.02</v>
      </c>
      <c r="G8" s="17">
        <f>SUM(G9:G9)</f>
        <v>2509.02</v>
      </c>
      <c r="H8" s="17">
        <f>IFERROR(G8/D8*100,0)</f>
        <v>6.6953265632175354</v>
      </c>
      <c r="I8" s="17">
        <f>IFERROR(G8/E8*100,0)</f>
        <v>52.869880233502208</v>
      </c>
      <c r="J8" s="18">
        <f t="shared" ref="J8:AG8" si="0">SUM(J9:J9)</f>
        <v>4745.6509999999998</v>
      </c>
      <c r="K8" s="18">
        <f t="shared" si="0"/>
        <v>2509.02</v>
      </c>
      <c r="L8" s="18">
        <f t="shared" si="0"/>
        <v>3100.6909999999998</v>
      </c>
      <c r="M8" s="18">
        <f t="shared" si="0"/>
        <v>0</v>
      </c>
      <c r="N8" s="18">
        <f t="shared" si="0"/>
        <v>2436.6239999999998</v>
      </c>
      <c r="O8" s="18">
        <f t="shared" si="0"/>
        <v>0</v>
      </c>
      <c r="P8" s="18">
        <f t="shared" si="0"/>
        <v>3761.6179999999995</v>
      </c>
      <c r="Q8" s="18">
        <f t="shared" si="0"/>
        <v>0</v>
      </c>
      <c r="R8" s="18">
        <f t="shared" si="0"/>
        <v>2831.7120000000004</v>
      </c>
      <c r="S8" s="18">
        <f t="shared" si="0"/>
        <v>0</v>
      </c>
      <c r="T8" s="18">
        <f t="shared" si="0"/>
        <v>2426.9839999999999</v>
      </c>
      <c r="U8" s="18">
        <f t="shared" si="0"/>
        <v>0</v>
      </c>
      <c r="V8" s="18">
        <f t="shared" si="0"/>
        <v>3761.0119999999997</v>
      </c>
      <c r="W8" s="18">
        <f t="shared" si="0"/>
        <v>0</v>
      </c>
      <c r="X8" s="18">
        <f t="shared" si="0"/>
        <v>2835.7269999999999</v>
      </c>
      <c r="Y8" s="18">
        <f t="shared" si="0"/>
        <v>0</v>
      </c>
      <c r="Z8" s="18">
        <f t="shared" si="0"/>
        <v>2429.16</v>
      </c>
      <c r="AA8" s="18">
        <f t="shared" si="0"/>
        <v>0</v>
      </c>
      <c r="AB8" s="18">
        <f t="shared" si="0"/>
        <v>3091.5439999999999</v>
      </c>
      <c r="AC8" s="18">
        <f t="shared" si="0"/>
        <v>0</v>
      </c>
      <c r="AD8" s="18">
        <f t="shared" si="0"/>
        <v>2631.308</v>
      </c>
      <c r="AE8" s="18">
        <f t="shared" si="0"/>
        <v>0</v>
      </c>
      <c r="AF8" s="18">
        <f t="shared" si="0"/>
        <v>3422.1680000000001</v>
      </c>
      <c r="AG8" s="18">
        <f t="shared" si="0"/>
        <v>0</v>
      </c>
      <c r="AH8" s="19"/>
    </row>
    <row r="9" spans="1:35" s="11" customFormat="1" ht="38.25" customHeight="1" x14ac:dyDescent="0.25">
      <c r="A9" s="47"/>
      <c r="B9" s="52"/>
      <c r="C9" s="21" t="s">
        <v>29</v>
      </c>
      <c r="D9" s="22">
        <f>D12+D15</f>
        <v>37474.199000000001</v>
      </c>
      <c r="E9" s="22">
        <f t="shared" ref="E9:G9" si="1">E12+E15</f>
        <v>4745.6509999999998</v>
      </c>
      <c r="F9" s="22">
        <f t="shared" si="1"/>
        <v>2509.02</v>
      </c>
      <c r="G9" s="22">
        <f t="shared" si="1"/>
        <v>2509.02</v>
      </c>
      <c r="H9" s="22">
        <f>IFERROR(G9/D9*100,0)</f>
        <v>6.6953265632175354</v>
      </c>
      <c r="I9" s="22">
        <f>IFERROR(G9/E9*100,0)</f>
        <v>52.869880233502208</v>
      </c>
      <c r="J9" s="23">
        <f>J12+J15</f>
        <v>4745.6509999999998</v>
      </c>
      <c r="K9" s="23">
        <f t="shared" ref="K9:AG9" si="2">K12+K15</f>
        <v>2509.02</v>
      </c>
      <c r="L9" s="23">
        <f t="shared" si="2"/>
        <v>3100.6909999999998</v>
      </c>
      <c r="M9" s="23">
        <f t="shared" si="2"/>
        <v>0</v>
      </c>
      <c r="N9" s="23">
        <f t="shared" si="2"/>
        <v>2436.6239999999998</v>
      </c>
      <c r="O9" s="23">
        <f t="shared" si="2"/>
        <v>0</v>
      </c>
      <c r="P9" s="23">
        <f t="shared" si="2"/>
        <v>3761.6179999999995</v>
      </c>
      <c r="Q9" s="23">
        <f t="shared" si="2"/>
        <v>0</v>
      </c>
      <c r="R9" s="23">
        <f t="shared" si="2"/>
        <v>2831.7120000000004</v>
      </c>
      <c r="S9" s="23">
        <f t="shared" si="2"/>
        <v>0</v>
      </c>
      <c r="T9" s="23">
        <f t="shared" si="2"/>
        <v>2426.9839999999999</v>
      </c>
      <c r="U9" s="23">
        <f t="shared" si="2"/>
        <v>0</v>
      </c>
      <c r="V9" s="23">
        <f t="shared" si="2"/>
        <v>3761.0119999999997</v>
      </c>
      <c r="W9" s="23">
        <f t="shared" si="2"/>
        <v>0</v>
      </c>
      <c r="X9" s="23">
        <f t="shared" si="2"/>
        <v>2835.7269999999999</v>
      </c>
      <c r="Y9" s="23">
        <f t="shared" si="2"/>
        <v>0</v>
      </c>
      <c r="Z9" s="23">
        <f t="shared" si="2"/>
        <v>2429.16</v>
      </c>
      <c r="AA9" s="23">
        <f t="shared" si="2"/>
        <v>0</v>
      </c>
      <c r="AB9" s="23">
        <f t="shared" si="2"/>
        <v>3091.5439999999999</v>
      </c>
      <c r="AC9" s="23">
        <f t="shared" si="2"/>
        <v>0</v>
      </c>
      <c r="AD9" s="23">
        <f t="shared" si="2"/>
        <v>2631.308</v>
      </c>
      <c r="AE9" s="23">
        <f t="shared" si="2"/>
        <v>0</v>
      </c>
      <c r="AF9" s="23">
        <f t="shared" si="2"/>
        <v>3422.1680000000001</v>
      </c>
      <c r="AG9" s="23">
        <f t="shared" si="2"/>
        <v>0</v>
      </c>
      <c r="AH9" s="24"/>
    </row>
    <row r="10" spans="1:35" s="11" customFormat="1" ht="18.75" customHeight="1" x14ac:dyDescent="0.25">
      <c r="A10" s="25"/>
      <c r="B10" s="39" t="s">
        <v>30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1"/>
      <c r="AH10" s="24"/>
    </row>
    <row r="11" spans="1:35" s="20" customFormat="1" ht="81.75" customHeight="1" x14ac:dyDescent="0.25">
      <c r="A11" s="42" t="s">
        <v>31</v>
      </c>
      <c r="B11" s="44" t="s">
        <v>32</v>
      </c>
      <c r="C11" s="16" t="s">
        <v>28</v>
      </c>
      <c r="D11" s="17">
        <f>SUM(D12:D12)</f>
        <v>115</v>
      </c>
      <c r="E11" s="17">
        <f>SUM(E12:E12)</f>
        <v>0</v>
      </c>
      <c r="F11" s="17">
        <f>SUM(F12:F12)</f>
        <v>0</v>
      </c>
      <c r="G11" s="17">
        <f>SUM(G12:G12)</f>
        <v>0</v>
      </c>
      <c r="H11" s="17">
        <f>IFERROR(G11/D11*100,0)</f>
        <v>0</v>
      </c>
      <c r="I11" s="17">
        <f>IFERROR(G11/E11*100,0)</f>
        <v>0</v>
      </c>
      <c r="J11" s="18">
        <f t="shared" ref="J11:AG11" si="3">SUM(J12:J12)</f>
        <v>0</v>
      </c>
      <c r="K11" s="18">
        <f t="shared" si="3"/>
        <v>0</v>
      </c>
      <c r="L11" s="18">
        <f t="shared" si="3"/>
        <v>0</v>
      </c>
      <c r="M11" s="18">
        <f t="shared" si="3"/>
        <v>0</v>
      </c>
      <c r="N11" s="18">
        <f t="shared" si="3"/>
        <v>19.495000000000001</v>
      </c>
      <c r="O11" s="18">
        <f t="shared" si="3"/>
        <v>0</v>
      </c>
      <c r="P11" s="18">
        <f t="shared" si="3"/>
        <v>9.2780000000000005</v>
      </c>
      <c r="Q11" s="18">
        <f t="shared" si="3"/>
        <v>0</v>
      </c>
      <c r="R11" s="18">
        <f t="shared" si="3"/>
        <v>11.349</v>
      </c>
      <c r="S11" s="18">
        <f t="shared" si="3"/>
        <v>0</v>
      </c>
      <c r="T11" s="18">
        <f t="shared" si="3"/>
        <v>9.8550000000000004</v>
      </c>
      <c r="U11" s="18">
        <f t="shared" si="3"/>
        <v>0</v>
      </c>
      <c r="V11" s="18">
        <f t="shared" si="3"/>
        <v>8.6720000000000006</v>
      </c>
      <c r="W11" s="18">
        <f t="shared" si="3"/>
        <v>0</v>
      </c>
      <c r="X11" s="18">
        <f t="shared" si="3"/>
        <v>15.365</v>
      </c>
      <c r="Y11" s="18">
        <f t="shared" si="3"/>
        <v>0</v>
      </c>
      <c r="Z11" s="18">
        <f t="shared" si="3"/>
        <v>12.031000000000001</v>
      </c>
      <c r="AA11" s="18">
        <f t="shared" si="3"/>
        <v>0</v>
      </c>
      <c r="AB11" s="18">
        <f t="shared" si="3"/>
        <v>6.81</v>
      </c>
      <c r="AC11" s="18">
        <f t="shared" si="3"/>
        <v>0</v>
      </c>
      <c r="AD11" s="18">
        <f t="shared" si="3"/>
        <v>12.561999999999999</v>
      </c>
      <c r="AE11" s="18">
        <f t="shared" si="3"/>
        <v>0</v>
      </c>
      <c r="AF11" s="18">
        <f t="shared" si="3"/>
        <v>9.5830000000000002</v>
      </c>
      <c r="AG11" s="18">
        <f t="shared" si="3"/>
        <v>0</v>
      </c>
      <c r="AH11" s="19"/>
      <c r="AI11" s="26"/>
    </row>
    <row r="12" spans="1:35" s="11" customFormat="1" ht="69.75" customHeight="1" x14ac:dyDescent="0.25">
      <c r="A12" s="43"/>
      <c r="B12" s="45"/>
      <c r="C12" s="21" t="s">
        <v>29</v>
      </c>
      <c r="D12" s="22">
        <f>SUM(J12,L12,N12,P12,R12,T12,V12,X12,Z12,AB12,AD12,AF12)</f>
        <v>115</v>
      </c>
      <c r="E12" s="22">
        <f>J12</f>
        <v>0</v>
      </c>
      <c r="F12" s="22">
        <f>G12</f>
        <v>0</v>
      </c>
      <c r="G12" s="22">
        <f>SUM(K12,M12,O12,Q12,S12,U12,W12,Y12,AA12,AC12,AE12,AG12)</f>
        <v>0</v>
      </c>
      <c r="H12" s="22">
        <f>IFERROR(G12/D12*100,0)</f>
        <v>0</v>
      </c>
      <c r="I12" s="22">
        <f>IFERROR(G12/E12*100,0)</f>
        <v>0</v>
      </c>
      <c r="J12" s="23">
        <v>0</v>
      </c>
      <c r="K12" s="23">
        <v>0</v>
      </c>
      <c r="L12" s="23">
        <v>0</v>
      </c>
      <c r="M12" s="23">
        <v>0</v>
      </c>
      <c r="N12" s="23">
        <v>19.495000000000001</v>
      </c>
      <c r="O12" s="23">
        <v>0</v>
      </c>
      <c r="P12" s="23">
        <v>9.2780000000000005</v>
      </c>
      <c r="Q12" s="23">
        <v>0</v>
      </c>
      <c r="R12" s="23">
        <v>11.349</v>
      </c>
      <c r="S12" s="23">
        <v>0</v>
      </c>
      <c r="T12" s="23">
        <v>9.8550000000000004</v>
      </c>
      <c r="U12" s="23">
        <v>0</v>
      </c>
      <c r="V12" s="23">
        <v>8.6720000000000006</v>
      </c>
      <c r="W12" s="23">
        <v>0</v>
      </c>
      <c r="X12" s="23">
        <v>15.365</v>
      </c>
      <c r="Y12" s="23">
        <v>0</v>
      </c>
      <c r="Z12" s="23">
        <v>12.031000000000001</v>
      </c>
      <c r="AA12" s="23">
        <v>0</v>
      </c>
      <c r="AB12" s="23">
        <v>6.81</v>
      </c>
      <c r="AC12" s="23">
        <v>0</v>
      </c>
      <c r="AD12" s="23">
        <v>12.561999999999999</v>
      </c>
      <c r="AE12" s="23">
        <v>0</v>
      </c>
      <c r="AF12" s="23">
        <v>9.5830000000000002</v>
      </c>
      <c r="AG12" s="23">
        <v>0</v>
      </c>
      <c r="AH12" s="24"/>
      <c r="AI12" s="27"/>
    </row>
    <row r="13" spans="1:35" s="11" customFormat="1" ht="21" customHeight="1" x14ac:dyDescent="0.25">
      <c r="A13" s="28"/>
      <c r="B13" s="39" t="s">
        <v>33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1"/>
      <c r="AH13" s="24"/>
      <c r="AI13" s="27"/>
    </row>
    <row r="14" spans="1:35" s="20" customFormat="1" ht="58.5" customHeight="1" x14ac:dyDescent="0.25">
      <c r="A14" s="42" t="s">
        <v>34</v>
      </c>
      <c r="B14" s="44" t="s">
        <v>35</v>
      </c>
      <c r="C14" s="16" t="s">
        <v>28</v>
      </c>
      <c r="D14" s="17">
        <f>SUM(D15:D15)</f>
        <v>37359.199000000001</v>
      </c>
      <c r="E14" s="17">
        <f>SUM(E15:E15)</f>
        <v>4745.6509999999998</v>
      </c>
      <c r="F14" s="17">
        <f>SUM(F15:F15)</f>
        <v>2509.02</v>
      </c>
      <c r="G14" s="17">
        <f>SUM(G15:G15)</f>
        <v>2509.02</v>
      </c>
      <c r="H14" s="17">
        <f t="shared" ref="H14:H19" si="4">IFERROR(G14/D14*100,0)</f>
        <v>6.7159362811820458</v>
      </c>
      <c r="I14" s="17">
        <f t="shared" ref="I14:I19" si="5">IFERROR(G14/E14*100,0)</f>
        <v>52.869880233502208</v>
      </c>
      <c r="J14" s="18">
        <f t="shared" ref="J14:AG14" si="6">SUM(J15:J15)</f>
        <v>4745.6509999999998</v>
      </c>
      <c r="K14" s="18">
        <f t="shared" si="6"/>
        <v>2509.02</v>
      </c>
      <c r="L14" s="18">
        <f t="shared" si="6"/>
        <v>3100.6909999999998</v>
      </c>
      <c r="M14" s="18">
        <f t="shared" si="6"/>
        <v>0</v>
      </c>
      <c r="N14" s="18">
        <f t="shared" si="6"/>
        <v>2417.1289999999999</v>
      </c>
      <c r="O14" s="18">
        <f t="shared" si="6"/>
        <v>0</v>
      </c>
      <c r="P14" s="18">
        <f t="shared" si="6"/>
        <v>3752.3399999999997</v>
      </c>
      <c r="Q14" s="18">
        <f t="shared" si="6"/>
        <v>0</v>
      </c>
      <c r="R14" s="18">
        <f t="shared" si="6"/>
        <v>2820.3630000000003</v>
      </c>
      <c r="S14" s="18">
        <f t="shared" si="6"/>
        <v>0</v>
      </c>
      <c r="T14" s="18">
        <f t="shared" si="6"/>
        <v>2417.1289999999999</v>
      </c>
      <c r="U14" s="18">
        <f t="shared" si="6"/>
        <v>0</v>
      </c>
      <c r="V14" s="18">
        <f t="shared" si="6"/>
        <v>3752.3399999999997</v>
      </c>
      <c r="W14" s="18">
        <f t="shared" si="6"/>
        <v>0</v>
      </c>
      <c r="X14" s="18">
        <f t="shared" si="6"/>
        <v>2820.3620000000001</v>
      </c>
      <c r="Y14" s="18">
        <f t="shared" si="6"/>
        <v>0</v>
      </c>
      <c r="Z14" s="18">
        <f t="shared" si="6"/>
        <v>2417.1289999999999</v>
      </c>
      <c r="AA14" s="18">
        <f t="shared" si="6"/>
        <v>0</v>
      </c>
      <c r="AB14" s="18">
        <f t="shared" si="6"/>
        <v>3084.7339999999999</v>
      </c>
      <c r="AC14" s="18">
        <f t="shared" si="6"/>
        <v>0</v>
      </c>
      <c r="AD14" s="18">
        <f t="shared" si="6"/>
        <v>2618.7460000000001</v>
      </c>
      <c r="AE14" s="18">
        <f t="shared" si="6"/>
        <v>0</v>
      </c>
      <c r="AF14" s="18">
        <f t="shared" si="6"/>
        <v>3412.585</v>
      </c>
      <c r="AG14" s="18">
        <f t="shared" si="6"/>
        <v>0</v>
      </c>
      <c r="AH14" s="24" t="s">
        <v>36</v>
      </c>
      <c r="AI14" s="27"/>
    </row>
    <row r="15" spans="1:35" s="11" customFormat="1" ht="42" customHeight="1" x14ac:dyDescent="0.25">
      <c r="A15" s="43"/>
      <c r="B15" s="45"/>
      <c r="C15" s="21" t="s">
        <v>29</v>
      </c>
      <c r="D15" s="22">
        <f>SUM(J15,L15,N15,P15,R15,T15,V15,X15,Z15,AB15,AD15,AF15)</f>
        <v>37359.199000000001</v>
      </c>
      <c r="E15" s="22">
        <f>J15</f>
        <v>4745.6509999999998</v>
      </c>
      <c r="F15" s="22">
        <f>G15</f>
        <v>2509.02</v>
      </c>
      <c r="G15" s="22">
        <f>SUM(K15,M15,O15,Q15,S15,U15,W15,Y15,AA15,AC15,AE15,AG15)</f>
        <v>2509.02</v>
      </c>
      <c r="H15" s="22">
        <f t="shared" si="4"/>
        <v>6.7159362811820458</v>
      </c>
      <c r="I15" s="22">
        <f t="shared" si="5"/>
        <v>52.869880233502208</v>
      </c>
      <c r="J15" s="23">
        <f>J17+J19</f>
        <v>4745.6509999999998</v>
      </c>
      <c r="K15" s="23">
        <f t="shared" ref="K15:AG15" si="7">K17+K19</f>
        <v>2509.02</v>
      </c>
      <c r="L15" s="23">
        <f t="shared" si="7"/>
        <v>3100.6909999999998</v>
      </c>
      <c r="M15" s="23">
        <f t="shared" si="7"/>
        <v>0</v>
      </c>
      <c r="N15" s="23">
        <f t="shared" si="7"/>
        <v>2417.1289999999999</v>
      </c>
      <c r="O15" s="23">
        <f t="shared" si="7"/>
        <v>0</v>
      </c>
      <c r="P15" s="23">
        <f t="shared" si="7"/>
        <v>3752.3399999999997</v>
      </c>
      <c r="Q15" s="23">
        <f t="shared" si="7"/>
        <v>0</v>
      </c>
      <c r="R15" s="23">
        <f t="shared" si="7"/>
        <v>2820.3630000000003</v>
      </c>
      <c r="S15" s="23">
        <f t="shared" si="7"/>
        <v>0</v>
      </c>
      <c r="T15" s="23">
        <f t="shared" si="7"/>
        <v>2417.1289999999999</v>
      </c>
      <c r="U15" s="23">
        <f t="shared" si="7"/>
        <v>0</v>
      </c>
      <c r="V15" s="23">
        <f t="shared" si="7"/>
        <v>3752.3399999999997</v>
      </c>
      <c r="W15" s="23">
        <f t="shared" si="7"/>
        <v>0</v>
      </c>
      <c r="X15" s="23">
        <f t="shared" si="7"/>
        <v>2820.3620000000001</v>
      </c>
      <c r="Y15" s="23">
        <f t="shared" si="7"/>
        <v>0</v>
      </c>
      <c r="Z15" s="23">
        <f t="shared" si="7"/>
        <v>2417.1289999999999</v>
      </c>
      <c r="AA15" s="23">
        <f t="shared" si="7"/>
        <v>0</v>
      </c>
      <c r="AB15" s="23">
        <f t="shared" si="7"/>
        <v>3084.7339999999999</v>
      </c>
      <c r="AC15" s="23">
        <f t="shared" si="7"/>
        <v>0</v>
      </c>
      <c r="AD15" s="23">
        <f t="shared" si="7"/>
        <v>2618.7460000000001</v>
      </c>
      <c r="AE15" s="23">
        <f t="shared" si="7"/>
        <v>0</v>
      </c>
      <c r="AF15" s="23">
        <f t="shared" si="7"/>
        <v>3412.585</v>
      </c>
      <c r="AG15" s="23">
        <f t="shared" si="7"/>
        <v>0</v>
      </c>
      <c r="AH15" s="24"/>
      <c r="AI15" s="27"/>
    </row>
    <row r="16" spans="1:35" s="20" customFormat="1" ht="34.5" customHeight="1" x14ac:dyDescent="0.25">
      <c r="A16" s="46"/>
      <c r="B16" s="48" t="s">
        <v>37</v>
      </c>
      <c r="C16" s="29" t="s">
        <v>28</v>
      </c>
      <c r="D16" s="30">
        <f>D17</f>
        <v>28788.298999999999</v>
      </c>
      <c r="E16" s="30">
        <f t="shared" ref="E16:G16" si="8">E17</f>
        <v>3608.3850000000002</v>
      </c>
      <c r="F16" s="30">
        <f t="shared" si="8"/>
        <v>1837.2719999999999</v>
      </c>
      <c r="G16" s="30">
        <f t="shared" si="8"/>
        <v>1837.2719999999999</v>
      </c>
      <c r="H16" s="30">
        <f t="shared" si="4"/>
        <v>6.3820095796559562</v>
      </c>
      <c r="I16" s="30">
        <f t="shared" si="5"/>
        <v>50.916739760308275</v>
      </c>
      <c r="J16" s="31">
        <f>J17</f>
        <v>3608.3850000000002</v>
      </c>
      <c r="K16" s="31">
        <f t="shared" ref="K16:AG16" si="9">K17</f>
        <v>1837.2719999999999</v>
      </c>
      <c r="L16" s="31">
        <f t="shared" si="9"/>
        <v>2391.4769999999999</v>
      </c>
      <c r="M16" s="31">
        <f t="shared" si="9"/>
        <v>0</v>
      </c>
      <c r="N16" s="31">
        <f t="shared" si="9"/>
        <v>1865.4349999999999</v>
      </c>
      <c r="O16" s="31">
        <f t="shared" si="9"/>
        <v>0</v>
      </c>
      <c r="P16" s="31">
        <f t="shared" si="9"/>
        <v>2890.9209999999998</v>
      </c>
      <c r="Q16" s="31">
        <f t="shared" si="9"/>
        <v>0</v>
      </c>
      <c r="R16" s="31">
        <f t="shared" si="9"/>
        <v>2175.1320000000001</v>
      </c>
      <c r="S16" s="31">
        <f t="shared" si="9"/>
        <v>0</v>
      </c>
      <c r="T16" s="31">
        <f t="shared" si="9"/>
        <v>1865.4349999999999</v>
      </c>
      <c r="U16" s="31">
        <f t="shared" si="9"/>
        <v>0</v>
      </c>
      <c r="V16" s="31">
        <f t="shared" si="9"/>
        <v>2890.9209999999998</v>
      </c>
      <c r="W16" s="31">
        <f t="shared" si="9"/>
        <v>0</v>
      </c>
      <c r="X16" s="31">
        <f t="shared" si="9"/>
        <v>2175.1309999999999</v>
      </c>
      <c r="Y16" s="31">
        <f t="shared" si="9"/>
        <v>0</v>
      </c>
      <c r="Z16" s="31">
        <f t="shared" si="9"/>
        <v>1865.4349999999999</v>
      </c>
      <c r="AA16" s="31">
        <f t="shared" si="9"/>
        <v>0</v>
      </c>
      <c r="AB16" s="31">
        <f t="shared" si="9"/>
        <v>2378.1779999999999</v>
      </c>
      <c r="AC16" s="31">
        <f t="shared" si="9"/>
        <v>0</v>
      </c>
      <c r="AD16" s="31">
        <f t="shared" si="9"/>
        <v>2020.2840000000001</v>
      </c>
      <c r="AE16" s="31">
        <f t="shared" si="9"/>
        <v>0</v>
      </c>
      <c r="AF16" s="31">
        <f t="shared" si="9"/>
        <v>2661.5650000000001</v>
      </c>
      <c r="AG16" s="31">
        <f t="shared" si="9"/>
        <v>0</v>
      </c>
      <c r="AH16" s="32"/>
      <c r="AI16" s="26"/>
    </row>
    <row r="17" spans="1:35" s="11" customFormat="1" ht="39.75" customHeight="1" x14ac:dyDescent="0.25">
      <c r="A17" s="47"/>
      <c r="B17" s="49"/>
      <c r="C17" s="33" t="s">
        <v>29</v>
      </c>
      <c r="D17" s="34">
        <f>SUM(J17,L17,N17,P17,R17,T17,V17,X17,Z17,AB17,AD17,AF17)</f>
        <v>28788.298999999999</v>
      </c>
      <c r="E17" s="34">
        <f>J17</f>
        <v>3608.3850000000002</v>
      </c>
      <c r="F17" s="34">
        <f>G17</f>
        <v>1837.2719999999999</v>
      </c>
      <c r="G17" s="34">
        <f>SUM(K17,M17,O17,Q17,S17,U17,W17,Y17,AA17,AC17,AE17,AG17)</f>
        <v>1837.2719999999999</v>
      </c>
      <c r="H17" s="34">
        <f t="shared" si="4"/>
        <v>6.3820095796559562</v>
      </c>
      <c r="I17" s="34">
        <f t="shared" si="5"/>
        <v>50.916739760308275</v>
      </c>
      <c r="J17" s="35">
        <v>3608.3850000000002</v>
      </c>
      <c r="K17" s="35">
        <v>1837.2719999999999</v>
      </c>
      <c r="L17" s="35">
        <v>2391.4769999999999</v>
      </c>
      <c r="M17" s="35">
        <v>0</v>
      </c>
      <c r="N17" s="35">
        <v>1865.4349999999999</v>
      </c>
      <c r="O17" s="35">
        <v>0</v>
      </c>
      <c r="P17" s="35">
        <v>2890.9209999999998</v>
      </c>
      <c r="Q17" s="35">
        <v>0</v>
      </c>
      <c r="R17" s="35">
        <v>2175.1320000000001</v>
      </c>
      <c r="S17" s="35">
        <v>0</v>
      </c>
      <c r="T17" s="35">
        <v>1865.4349999999999</v>
      </c>
      <c r="U17" s="35">
        <v>0</v>
      </c>
      <c r="V17" s="35">
        <v>2890.9209999999998</v>
      </c>
      <c r="W17" s="35">
        <v>0</v>
      </c>
      <c r="X17" s="35">
        <v>2175.1309999999999</v>
      </c>
      <c r="Y17" s="35">
        <v>0</v>
      </c>
      <c r="Z17" s="35">
        <v>1865.4349999999999</v>
      </c>
      <c r="AA17" s="35">
        <v>0</v>
      </c>
      <c r="AB17" s="35">
        <v>2378.1779999999999</v>
      </c>
      <c r="AC17" s="35">
        <v>0</v>
      </c>
      <c r="AD17" s="35">
        <v>2020.2840000000001</v>
      </c>
      <c r="AE17" s="35">
        <v>0</v>
      </c>
      <c r="AF17" s="35">
        <v>2661.5650000000001</v>
      </c>
      <c r="AG17" s="35">
        <v>0</v>
      </c>
      <c r="AH17" s="36"/>
      <c r="AI17" s="27"/>
    </row>
    <row r="18" spans="1:35" s="20" customFormat="1" ht="35.25" customHeight="1" x14ac:dyDescent="0.25">
      <c r="A18" s="46"/>
      <c r="B18" s="48" t="s">
        <v>38</v>
      </c>
      <c r="C18" s="29" t="s">
        <v>28</v>
      </c>
      <c r="D18" s="30">
        <f>D19</f>
        <v>8570.9</v>
      </c>
      <c r="E18" s="30">
        <f t="shared" ref="E18:G18" si="10">E19</f>
        <v>1137.2660000000001</v>
      </c>
      <c r="F18" s="30">
        <f t="shared" si="10"/>
        <v>671.74800000000005</v>
      </c>
      <c r="G18" s="30">
        <f t="shared" si="10"/>
        <v>671.74800000000005</v>
      </c>
      <c r="H18" s="30">
        <f t="shared" si="4"/>
        <v>7.8375433151711027</v>
      </c>
      <c r="I18" s="30">
        <f t="shared" si="5"/>
        <v>59.066920140055188</v>
      </c>
      <c r="J18" s="31">
        <f>J19</f>
        <v>1137.2660000000001</v>
      </c>
      <c r="K18" s="31">
        <f t="shared" ref="K18:AG18" si="11">K19</f>
        <v>671.74800000000005</v>
      </c>
      <c r="L18" s="31">
        <f t="shared" si="11"/>
        <v>709.21400000000006</v>
      </c>
      <c r="M18" s="31">
        <f t="shared" si="11"/>
        <v>0</v>
      </c>
      <c r="N18" s="31">
        <f t="shared" si="11"/>
        <v>551.69399999999996</v>
      </c>
      <c r="O18" s="31">
        <f t="shared" si="11"/>
        <v>0</v>
      </c>
      <c r="P18" s="31">
        <f t="shared" si="11"/>
        <v>861.41899999999998</v>
      </c>
      <c r="Q18" s="31">
        <f t="shared" si="11"/>
        <v>0</v>
      </c>
      <c r="R18" s="31">
        <f t="shared" si="11"/>
        <v>645.23099999999999</v>
      </c>
      <c r="S18" s="31">
        <f t="shared" si="11"/>
        <v>0</v>
      </c>
      <c r="T18" s="31">
        <f t="shared" si="11"/>
        <v>551.69399999999996</v>
      </c>
      <c r="U18" s="31">
        <f t="shared" si="11"/>
        <v>0</v>
      </c>
      <c r="V18" s="31">
        <f t="shared" si="11"/>
        <v>861.41899999999998</v>
      </c>
      <c r="W18" s="31">
        <f t="shared" si="11"/>
        <v>0</v>
      </c>
      <c r="X18" s="31">
        <f t="shared" si="11"/>
        <v>645.23099999999999</v>
      </c>
      <c r="Y18" s="31">
        <f t="shared" si="11"/>
        <v>0</v>
      </c>
      <c r="Z18" s="31">
        <f t="shared" si="11"/>
        <v>551.69399999999996</v>
      </c>
      <c r="AA18" s="31">
        <f t="shared" si="11"/>
        <v>0</v>
      </c>
      <c r="AB18" s="31">
        <f t="shared" si="11"/>
        <v>706.55600000000004</v>
      </c>
      <c r="AC18" s="31">
        <f t="shared" si="11"/>
        <v>0</v>
      </c>
      <c r="AD18" s="31">
        <f t="shared" si="11"/>
        <v>598.46199999999999</v>
      </c>
      <c r="AE18" s="31">
        <f t="shared" si="11"/>
        <v>0</v>
      </c>
      <c r="AF18" s="31">
        <f t="shared" si="11"/>
        <v>751.02</v>
      </c>
      <c r="AG18" s="31">
        <f t="shared" si="11"/>
        <v>0</v>
      </c>
      <c r="AH18" s="37"/>
      <c r="AI18" s="26"/>
    </row>
    <row r="19" spans="1:35" s="11" customFormat="1" ht="40.5" customHeight="1" x14ac:dyDescent="0.25">
      <c r="A19" s="47"/>
      <c r="B19" s="49"/>
      <c r="C19" s="33" t="s">
        <v>29</v>
      </c>
      <c r="D19" s="34">
        <f>SUM(J19,L19,N19,P19,R19,T19,V19,X19,Z19,AB19,AD19,AF19)</f>
        <v>8570.9</v>
      </c>
      <c r="E19" s="34">
        <f>J19</f>
        <v>1137.2660000000001</v>
      </c>
      <c r="F19" s="34">
        <f>G19</f>
        <v>671.74800000000005</v>
      </c>
      <c r="G19" s="34">
        <f>SUM(K19,M19,O19,Q19,S19,U19,W19,Y19,AA19,AC19,AE19,AG19)</f>
        <v>671.74800000000005</v>
      </c>
      <c r="H19" s="34">
        <f t="shared" si="4"/>
        <v>7.8375433151711027</v>
      </c>
      <c r="I19" s="34">
        <f t="shared" si="5"/>
        <v>59.066920140055188</v>
      </c>
      <c r="J19" s="35">
        <v>1137.2660000000001</v>
      </c>
      <c r="K19" s="35">
        <v>671.74800000000005</v>
      </c>
      <c r="L19" s="35">
        <v>709.21400000000006</v>
      </c>
      <c r="M19" s="35">
        <v>0</v>
      </c>
      <c r="N19" s="35">
        <v>551.69399999999996</v>
      </c>
      <c r="O19" s="35">
        <v>0</v>
      </c>
      <c r="P19" s="35">
        <v>861.41899999999998</v>
      </c>
      <c r="Q19" s="35">
        <v>0</v>
      </c>
      <c r="R19" s="35">
        <v>645.23099999999999</v>
      </c>
      <c r="S19" s="35">
        <v>0</v>
      </c>
      <c r="T19" s="35">
        <v>551.69399999999996</v>
      </c>
      <c r="U19" s="35">
        <v>0</v>
      </c>
      <c r="V19" s="35">
        <v>861.41899999999998</v>
      </c>
      <c r="W19" s="35">
        <v>0</v>
      </c>
      <c r="X19" s="35">
        <v>645.23099999999999</v>
      </c>
      <c r="Y19" s="35">
        <v>0</v>
      </c>
      <c r="Z19" s="35">
        <v>551.69399999999996</v>
      </c>
      <c r="AA19" s="35">
        <v>0</v>
      </c>
      <c r="AB19" s="35">
        <v>706.55600000000004</v>
      </c>
      <c r="AC19" s="35">
        <v>0</v>
      </c>
      <c r="AD19" s="35">
        <v>598.46199999999999</v>
      </c>
      <c r="AE19" s="35">
        <v>0</v>
      </c>
      <c r="AF19" s="35">
        <v>751.02</v>
      </c>
      <c r="AG19" s="35">
        <v>0</v>
      </c>
      <c r="AH19" s="36"/>
      <c r="AI19" s="27"/>
    </row>
  </sheetData>
  <mergeCells count="35">
    <mergeCell ref="A4:A6"/>
    <mergeCell ref="B4:B6"/>
    <mergeCell ref="C4:C6"/>
    <mergeCell ref="D4:D5"/>
    <mergeCell ref="E4:E5"/>
    <mergeCell ref="N4:O5"/>
    <mergeCell ref="P4:Q5"/>
    <mergeCell ref="R4:S5"/>
    <mergeCell ref="T4:U5"/>
    <mergeCell ref="C2:S2"/>
    <mergeCell ref="C3:S3"/>
    <mergeCell ref="F4:F5"/>
    <mergeCell ref="G4:G5"/>
    <mergeCell ref="H4:I5"/>
    <mergeCell ref="A18:A19"/>
    <mergeCell ref="B18:B19"/>
    <mergeCell ref="AH4:AH6"/>
    <mergeCell ref="A8:A9"/>
    <mergeCell ref="B8:B9"/>
    <mergeCell ref="B10:AG10"/>
    <mergeCell ref="A11:A12"/>
    <mergeCell ref="B11:B12"/>
    <mergeCell ref="V4:W5"/>
    <mergeCell ref="X4:Y5"/>
    <mergeCell ref="Z4:AA5"/>
    <mergeCell ref="AB4:AC5"/>
    <mergeCell ref="AD4:AE5"/>
    <mergeCell ref="AF4:AG5"/>
    <mergeCell ref="J4:K5"/>
    <mergeCell ref="L4:M5"/>
    <mergeCell ref="B13:AG13"/>
    <mergeCell ref="A14:A15"/>
    <mergeCell ref="B14:B15"/>
    <mergeCell ref="A16:A17"/>
    <mergeCell ref="B16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 Экон. разв.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Митина Екатерина Сергеевна</dc:creator>
  <cp:lastModifiedBy>Митина Екатерина Сергеевна</cp:lastModifiedBy>
  <dcterms:created xsi:type="dcterms:W3CDTF">2025-03-07T06:10:54Z</dcterms:created>
  <dcterms:modified xsi:type="dcterms:W3CDTF">2025-03-18T11:44:20Z</dcterms:modified>
</cp:coreProperties>
</file>