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9\2026 год\Сетевой график+показатели\"/>
    </mc:Choice>
  </mc:AlternateContent>
  <bookViews>
    <workbookView xWindow="0" yWindow="0" windowWidth="14370" windowHeight="12150"/>
  </bookViews>
  <sheets>
    <sheet name="13. Экон. разв.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6" i="1" l="1"/>
  <c r="E19" i="1"/>
  <c r="E17" i="1"/>
  <c r="E12" i="1"/>
  <c r="G12" i="1" l="1"/>
  <c r="G11" i="1" s="1"/>
  <c r="J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N15" i="1"/>
  <c r="E15" i="1" s="1"/>
  <c r="M15" i="1"/>
  <c r="L15" i="1"/>
  <c r="K15" i="1"/>
  <c r="D15" i="1" l="1"/>
  <c r="D14" i="1" s="1"/>
  <c r="Q16" i="1" l="1"/>
  <c r="G17" i="1" l="1"/>
  <c r="E18" i="1"/>
  <c r="G19" i="1"/>
  <c r="F19" i="1" s="1"/>
  <c r="D19" i="1"/>
  <c r="E16" i="1"/>
  <c r="F12" i="1"/>
  <c r="D12" i="1"/>
  <c r="D9" i="1" s="1"/>
  <c r="D8" i="1" s="1"/>
  <c r="F17" i="1" l="1"/>
  <c r="E11" i="1"/>
  <c r="I12" i="1"/>
  <c r="G15" i="1" l="1"/>
  <c r="G9" i="1" s="1"/>
  <c r="I19" i="1"/>
  <c r="D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D17" i="1"/>
  <c r="D16" i="1" s="1"/>
  <c r="AG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O16" i="1"/>
  <c r="N16" i="1"/>
  <c r="M16" i="1"/>
  <c r="L16" i="1"/>
  <c r="K16" i="1"/>
  <c r="J16" i="1"/>
  <c r="AG14" i="1"/>
  <c r="AF14" i="1"/>
  <c r="AD14" i="1"/>
  <c r="AC9" i="1"/>
  <c r="AC8" i="1" s="1"/>
  <c r="AB14" i="1"/>
  <c r="AA14" i="1"/>
  <c r="Z14" i="1"/>
  <c r="Y14" i="1"/>
  <c r="X14" i="1"/>
  <c r="W14" i="1"/>
  <c r="V14" i="1"/>
  <c r="T9" i="1"/>
  <c r="T8" i="1" s="1"/>
  <c r="S14" i="1"/>
  <c r="R9" i="1"/>
  <c r="R8" i="1" s="1"/>
  <c r="O14" i="1"/>
  <c r="N14" i="1"/>
  <c r="M14" i="1"/>
  <c r="L14" i="1"/>
  <c r="J9" i="1"/>
  <c r="J8" i="1" s="1"/>
  <c r="AE14" i="1"/>
  <c r="U14" i="1"/>
  <c r="T14" i="1"/>
  <c r="Q14" i="1"/>
  <c r="P14" i="1"/>
  <c r="H12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P11" i="1"/>
  <c r="O11" i="1"/>
  <c r="N11" i="1"/>
  <c r="M11" i="1"/>
  <c r="L11" i="1"/>
  <c r="K11" i="1"/>
  <c r="J11" i="1"/>
  <c r="AG9" i="1"/>
  <c r="AG8" i="1" s="1"/>
  <c r="AE9" i="1"/>
  <c r="AE8" i="1" s="1"/>
  <c r="Y9" i="1"/>
  <c r="Y8" i="1" s="1"/>
  <c r="X9" i="1"/>
  <c r="X8" i="1" s="1"/>
  <c r="W9" i="1"/>
  <c r="W8" i="1" s="1"/>
  <c r="U9" i="1"/>
  <c r="U8" i="1" s="1"/>
  <c r="Q9" i="1"/>
  <c r="Q8" i="1" s="1"/>
  <c r="P9" i="1"/>
  <c r="O9" i="1"/>
  <c r="O8" i="1" s="1"/>
  <c r="M9" i="1"/>
  <c r="M8" i="1" s="1"/>
  <c r="K9" i="1"/>
  <c r="K8" i="1" s="1"/>
  <c r="P8" i="1" l="1"/>
  <c r="E9" i="1"/>
  <c r="E8" i="1" s="1"/>
  <c r="I17" i="1"/>
  <c r="G16" i="1"/>
  <c r="I16" i="1" s="1"/>
  <c r="AC14" i="1"/>
  <c r="AA9" i="1"/>
  <c r="AA8" i="1" s="1"/>
  <c r="R14" i="1"/>
  <c r="Z9" i="1"/>
  <c r="Z8" i="1" s="1"/>
  <c r="V9" i="1"/>
  <c r="V8" i="1" s="1"/>
  <c r="AF9" i="1"/>
  <c r="AF8" i="1" s="1"/>
  <c r="AD9" i="1"/>
  <c r="AD8" i="1" s="1"/>
  <c r="AB9" i="1"/>
  <c r="AB8" i="1" s="1"/>
  <c r="N9" i="1"/>
  <c r="L9" i="1"/>
  <c r="L8" i="1" s="1"/>
  <c r="D11" i="1"/>
  <c r="F11" i="1"/>
  <c r="S9" i="1"/>
  <c r="S8" i="1" s="1"/>
  <c r="G18" i="1"/>
  <c r="H18" i="1" s="1"/>
  <c r="F18" i="1"/>
  <c r="F16" i="1"/>
  <c r="I11" i="1"/>
  <c r="J14" i="1"/>
  <c r="K14" i="1"/>
  <c r="H17" i="1"/>
  <c r="H19" i="1"/>
  <c r="H11" i="1" l="1"/>
  <c r="N8" i="1"/>
  <c r="I18" i="1"/>
  <c r="G14" i="1"/>
  <c r="F15" i="1"/>
  <c r="F14" i="1" s="1"/>
  <c r="H15" i="1"/>
  <c r="H16" i="1"/>
  <c r="E14" i="1"/>
  <c r="H9" i="1"/>
  <c r="G8" i="1"/>
  <c r="I15" i="1"/>
  <c r="F9" i="1" l="1"/>
  <c r="F8" i="1" s="1"/>
  <c r="H14" i="1"/>
  <c r="I14" i="1"/>
  <c r="I9" i="1"/>
  <c r="H8" i="1"/>
  <c r="I8" i="1"/>
</calcChain>
</file>

<file path=xl/sharedStrings.xml><?xml version="1.0" encoding="utf-8"?>
<sst xmlns="http://schemas.openxmlformats.org/spreadsheetml/2006/main" count="73" uniqueCount="40">
  <si>
    <t xml:space="preserve">Отчет о ходе реализации муниципальной программы </t>
  </si>
  <si>
    <t xml:space="preserve"> "Экономическое развитие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</si>
  <si>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</si>
  <si>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</si>
  <si>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</si>
  <si>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</si>
  <si>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</si>
  <si>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</si>
  <si>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</si>
  <si>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</si>
  <si>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</si>
  <si>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</si>
  <si>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</si>
  <si>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</si>
  <si>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</si>
  <si>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</si>
  <si>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</si>
  <si>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</si>
  <si>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</si>
  <si>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</si>
  <si>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</si>
  <si>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</si>
  <si>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</si>
  <si>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</si>
  <si>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</si>
  <si>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</si>
  <si>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</si>
  <si>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</si>
  <si>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</si>
  <si>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</si>
  <si>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Направление (подпрограмма) «Совершенствование системы муниципального стратегического управления и развитие сферы муниципальных услуг»</t>
  </si>
  <si>
    <t xml:space="preserve"> 1.1</t>
  </si>
  <si>
    <t xml:space="preserve">Комплекс процессных мероприятий «Реализация механизмов стратегического управления социально-экономическим развитием города Когалыма» / «Приобретение статистической информации, подготовленной в соответствии с официальной методологией
Росстата»:
</t>
  </si>
  <si>
    <t>Структурные элементы, не входящие в направления (подпрограммы)</t>
  </si>
  <si>
    <t xml:space="preserve"> 2.1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</si>
  <si>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</si>
  <si>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«Обеспечено функционирование управления экономики Администрации города
Когалыма»</t>
  </si>
  <si>
    <t>«Обеспечено функционирование отдела муниципального заказа Администрации
города Когалыма»</t>
  </si>
  <si>
    <t xml:space="preserve">Оплата за статистические сборники производится согласно выставленным счетам (учитывая фактические сроки поступления статистической информации). 
</t>
  </si>
  <si>
    <t>Экономия на оплату труда и начислений на нее сложилась  в связи с наличием больничных листов.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</si>
</sst>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Fill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4" fillId="0" borderId="0" xfId="1" applyFont="1" applyProtection="1"/>
    <xf numFmtId="0" fontId="3" fillId="0" borderId="0" xfId="1" applyFont="1" applyProtection="1"/>
    <xf numFmtId="166" fontId="4" fillId="0" borderId="0" xfId="1" applyNumberFormat="1" applyFont="1" applyProtection="1"/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  <xf numFmtId="0" fontId="2" fillId="0" borderId="0" xfId="1" applyFont="1" applyFill="1" applyProtection="1"/>
    <xf numFmtId="166" fontId="2" fillId="0" borderId="0" xfId="1" applyNumberFormat="1" applyFont="1" applyAlignment="1" applyProtection="1">
      <alignment vertical="top"/>
    </xf>
    <xf numFmtId="166" fontId="4" fillId="2" borderId="0" xfId="1" applyNumberFormat="1" applyFont="1" applyFill="1" applyProtection="1"/>
    <xf numFmtId="0" fontId="4" fillId="2" borderId="0" xfId="1" applyFont="1" applyFill="1" applyProtection="1"/>
    <xf numFmtId="0" fontId="3" fillId="2" borderId="9" xfId="1" applyFont="1" applyFill="1" applyBorder="1" applyAlignment="1" applyProtection="1">
      <alignment horizontal="center" vertical="center" wrapText="1"/>
    </xf>
    <xf numFmtId="14" fontId="3" fillId="2" borderId="9" xfId="1" applyNumberFormat="1" applyFont="1" applyFill="1" applyBorder="1" applyAlignment="1" applyProtection="1">
      <alignment horizontal="center" vertical="center" wrapText="1"/>
    </xf>
    <xf numFmtId="166" fontId="3" fillId="2" borderId="9" xfId="1" applyNumberFormat="1" applyFont="1" applyFill="1" applyBorder="1" applyAlignment="1" applyProtection="1">
      <alignment horizontal="center"/>
    </xf>
    <xf numFmtId="166" fontId="4" fillId="2" borderId="9" xfId="1" applyNumberFormat="1" applyFont="1" applyFill="1" applyBorder="1" applyAlignment="1" applyProtection="1">
      <alignment horizontal="center"/>
    </xf>
    <xf numFmtId="166" fontId="3" fillId="2" borderId="9" xfId="1" applyNumberFormat="1" applyFont="1" applyFill="1" applyBorder="1" applyAlignment="1" applyProtection="1">
      <alignment horizontal="center"/>
      <protection locked="0"/>
    </xf>
    <xf numFmtId="166" fontId="4" fillId="2" borderId="9" xfId="1" applyNumberFormat="1" applyFont="1" applyFill="1" applyBorder="1" applyAlignment="1" applyProtection="1">
      <alignment horizontal="center"/>
      <protection locked="0"/>
    </xf>
    <xf numFmtId="2" fontId="2" fillId="0" borderId="0" xfId="1" applyNumberFormat="1" applyFont="1" applyProtection="1"/>
    <xf numFmtId="0" fontId="3" fillId="2" borderId="9" xfId="1" applyFont="1" applyFill="1" applyBorder="1" applyAlignment="1" applyProtection="1">
      <alignment horizontal="left" vertical="top" wrapText="1"/>
    </xf>
    <xf numFmtId="0" fontId="4" fillId="2" borderId="9" xfId="1" applyFont="1" applyFill="1" applyBorder="1" applyAlignment="1" applyProtection="1">
      <alignment horizontal="left" vertical="top" wrapText="1"/>
    </xf>
    <xf numFmtId="0" fontId="4" fillId="0" borderId="9" xfId="1" applyFont="1" applyBorder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Fill="1" applyProtection="1"/>
    <xf numFmtId="49" fontId="3" fillId="2" borderId="9" xfId="1" applyNumberFormat="1" applyFont="1" applyFill="1" applyBorder="1" applyAlignment="1" applyProtection="1">
      <alignment horizontal="center" vertical="center" wrapText="1"/>
    </xf>
    <xf numFmtId="0" fontId="4" fillId="0" borderId="9" xfId="1" applyFont="1" applyBorder="1" applyProtection="1"/>
    <xf numFmtId="0" fontId="3" fillId="0" borderId="9" xfId="1" applyFont="1" applyBorder="1" applyAlignment="1" applyProtection="1">
      <alignment vertical="center" wrapText="1"/>
    </xf>
    <xf numFmtId="0" fontId="4" fillId="2" borderId="9" xfId="1" applyFont="1" applyFill="1" applyBorder="1" applyAlignment="1" applyProtection="1">
      <alignment vertical="center" wrapText="1"/>
    </xf>
    <xf numFmtId="165" fontId="4" fillId="0" borderId="9" xfId="1" applyNumberFormat="1" applyFont="1" applyBorder="1" applyAlignment="1" applyProtection="1">
      <alignment horizontal="center" vertical="center" wrapText="1"/>
    </xf>
    <xf numFmtId="165" fontId="4" fillId="2" borderId="9" xfId="1" applyNumberFormat="1" applyFont="1" applyFill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0" xfId="1" applyNumberFormat="1" applyFont="1" applyFill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Fill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8" xfId="1" applyFont="1" applyBorder="1" applyAlignment="1" applyProtection="1">
      <alignment horizontal="left" vertical="center" wrapText="1"/>
    </xf>
    <xf numFmtId="0" fontId="4" fillId="2" borderId="10" xfId="1" applyFont="1" applyFill="1" applyBorder="1" applyAlignment="1" applyProtection="1">
      <alignment horizontal="left" vertical="center" wrapText="1"/>
    </xf>
    <xf numFmtId="0" fontId="4" fillId="2" borderId="11" xfId="1" applyFont="1" applyFill="1" applyBorder="1" applyAlignment="1" applyProtection="1">
      <alignment horizontal="left" vertical="center" wrapText="1"/>
    </xf>
    <xf numFmtId="0" fontId="4" fillId="2" borderId="12" xfId="1" applyFont="1" applyFill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left" vertical="top" wrapText="1"/>
    </xf>
    <xf numFmtId="0" fontId="3" fillId="2" borderId="8" xfId="1" applyFont="1" applyFill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/>
    </xf>
    <xf numFmtId="0" fontId="3" fillId="0" borderId="8" xfId="1" applyFont="1" applyBorder="1" applyAlignment="1" applyProtection="1">
      <alignment horizontal="center"/>
    </xf>
    <xf numFmtId="0" fontId="4" fillId="2" borderId="2" xfId="1" applyFont="1" applyFill="1" applyBorder="1" applyAlignment="1" applyProtection="1">
      <alignment horizontal="right" vertical="top" wrapText="1"/>
    </xf>
    <xf numFmtId="0" fontId="4" fillId="2" borderId="8" xfId="1" applyFont="1" applyFill="1" applyBorder="1" applyAlignment="1" applyProtection="1">
      <alignment horizontal="right" vertical="top" wrapText="1"/>
    </xf>
    <xf numFmtId="164" fontId="3" fillId="2" borderId="3" xfId="1" applyNumberFormat="1" applyFont="1" applyFill="1" applyBorder="1" applyAlignment="1" applyProtection="1">
      <alignment horizontal="center" vertical="center" wrapText="1"/>
    </xf>
    <xf numFmtId="164" fontId="3" fillId="2" borderId="4" xfId="1" applyNumberFormat="1" applyFont="1" applyFill="1" applyBorder="1" applyAlignment="1" applyProtection="1">
      <alignment horizontal="center" vertical="center" wrapText="1"/>
    </xf>
    <xf numFmtId="164" fontId="3" fillId="2" borderId="6" xfId="1" applyNumberFormat="1" applyFont="1" applyFill="1" applyBorder="1" applyAlignment="1" applyProtection="1">
      <alignment horizontal="center" vertical="center" wrapText="1"/>
    </xf>
    <xf numFmtId="164" fontId="3" fillId="2" borderId="7" xfId="1" applyNumberFormat="1" applyFont="1" applyFill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2" borderId="2" xfId="1" applyFont="1" applyFill="1" applyBorder="1" applyAlignment="1" applyProtection="1">
      <alignment horizontal="center" vertical="top" wrapText="1"/>
    </xf>
    <xf numFmtId="0" fontId="3" fillId="2" borderId="5" xfId="1" applyFont="1" applyFill="1" applyBorder="1" applyAlignment="1" applyProtection="1">
      <alignment horizontal="center" vertical="top" wrapText="1"/>
    </xf>
    <xf numFmtId="0" fontId="3" fillId="2" borderId="8" xfId="1" applyFont="1" applyFill="1" applyBorder="1" applyAlignment="1" applyProtection="1">
      <alignment horizontal="center" vertical="top" wrapText="1"/>
    </xf>
    <xf numFmtId="164" fontId="3" fillId="2" borderId="2" xfId="1" applyNumberFormat="1" applyFont="1" applyFill="1" applyBorder="1" applyAlignment="1" applyProtection="1">
      <alignment horizontal="center" vertical="center" wrapText="1"/>
    </xf>
    <xf numFmtId="164" fontId="3" fillId="2" borderId="5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2"/>
  <sheetViews>
    <sheetView tabSelected="1" zoomScale="80" zoomScaleNormal="60" workbookViewId="0">
      <pane xSplit="6" ySplit="7" topLeftCell="G20" activePane="bottomRight" state="frozen"/>
      <selection pane="topRight" activeCell="G1" sqref="G1"/>
      <selection pane="bottomLeft" activeCell="A8" sqref="A8"/>
      <selection pane="bottomRight" activeCell="F32" sqref="F32"/>
    </sheetView>
  </sheetViews>
  <sheetFormatPr defaultColWidth="9.140625" defaultRowHeight="15.75" x14ac:dyDescent="0.25"/>
  <cols>
    <col min="1" max="1" width="4.42578125" style="1" customWidth="1"/>
    <col min="2" max="2" width="39.7109375" style="1" customWidth="1"/>
    <col min="3" max="3" width="18.5703125" style="11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22" width="11.5703125" style="1" customWidth="1"/>
    <col min="23" max="23" width="11.5703125" style="13" customWidth="1"/>
    <col min="24" max="33" width="11.5703125" style="1" customWidth="1"/>
    <col min="34" max="34" width="52.5703125" style="1" customWidth="1"/>
    <col min="35" max="35" width="9.5703125" style="1" bestFit="1" customWidth="1"/>
    <col min="36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6"/>
      <c r="X1" s="5"/>
      <c r="Y1" s="5"/>
      <c r="Z1" s="5"/>
      <c r="AA1" s="5"/>
      <c r="AB1" s="5"/>
      <c r="AC1" s="5"/>
      <c r="AD1" s="7"/>
      <c r="AE1" s="7"/>
      <c r="AF1" s="7"/>
      <c r="AG1" s="4"/>
      <c r="AH1" s="4"/>
    </row>
    <row r="2" spans="1:35" x14ac:dyDescent="0.25">
      <c r="A2" s="8"/>
      <c r="B2" s="8"/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35"/>
      <c r="U2" s="35"/>
      <c r="V2" s="35"/>
      <c r="W2" s="36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</row>
    <row r="3" spans="1:35" ht="36.75" customHeight="1" x14ac:dyDescent="0.25">
      <c r="A3" s="8"/>
      <c r="B3" s="8"/>
      <c r="C3" s="62" t="s">
        <v>1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37"/>
      <c r="U3" s="37"/>
      <c r="V3" s="37"/>
      <c r="W3" s="38"/>
      <c r="X3" s="37"/>
      <c r="Y3" s="37"/>
      <c r="Z3" s="37"/>
      <c r="AA3" s="37"/>
      <c r="AB3" s="37"/>
      <c r="AC3" s="37"/>
      <c r="AD3" s="39"/>
      <c r="AE3" s="39"/>
      <c r="AF3" s="39"/>
      <c r="AG3" s="39" t="s">
        <v>2</v>
      </c>
      <c r="AH3" s="39"/>
    </row>
    <row r="4" spans="1:35" s="8" customFormat="1" ht="15" customHeight="1" x14ac:dyDescent="0.25">
      <c r="A4" s="63" t="s">
        <v>3</v>
      </c>
      <c r="B4" s="66" t="s">
        <v>4</v>
      </c>
      <c r="C4" s="66" t="s">
        <v>5</v>
      </c>
      <c r="D4" s="69" t="s">
        <v>6</v>
      </c>
      <c r="E4" s="69" t="s">
        <v>6</v>
      </c>
      <c r="F4" s="69" t="s">
        <v>7</v>
      </c>
      <c r="G4" s="69" t="s">
        <v>8</v>
      </c>
      <c r="H4" s="53" t="s">
        <v>9</v>
      </c>
      <c r="I4" s="54"/>
      <c r="J4" s="53" t="s">
        <v>10</v>
      </c>
      <c r="K4" s="54"/>
      <c r="L4" s="53" t="s">
        <v>11</v>
      </c>
      <c r="M4" s="54"/>
      <c r="N4" s="53" t="s">
        <v>12</v>
      </c>
      <c r="O4" s="54"/>
      <c r="P4" s="53" t="s">
        <v>13</v>
      </c>
      <c r="Q4" s="54"/>
      <c r="R4" s="53" t="s">
        <v>14</v>
      </c>
      <c r="S4" s="54"/>
      <c r="T4" s="53" t="s">
        <v>15</v>
      </c>
      <c r="U4" s="54"/>
      <c r="V4" s="53" t="s">
        <v>16</v>
      </c>
      <c r="W4" s="54"/>
      <c r="X4" s="53" t="s">
        <v>17</v>
      </c>
      <c r="Y4" s="54"/>
      <c r="Z4" s="53" t="s">
        <v>18</v>
      </c>
      <c r="AA4" s="54"/>
      <c r="AB4" s="53" t="s">
        <v>19</v>
      </c>
      <c r="AC4" s="54"/>
      <c r="AD4" s="53" t="s">
        <v>20</v>
      </c>
      <c r="AE4" s="54"/>
      <c r="AF4" s="53" t="s">
        <v>21</v>
      </c>
      <c r="AG4" s="54"/>
      <c r="AH4" s="57" t="s">
        <v>22</v>
      </c>
    </row>
    <row r="5" spans="1:35" s="8" customFormat="1" ht="39" customHeight="1" x14ac:dyDescent="0.25">
      <c r="A5" s="64"/>
      <c r="B5" s="67"/>
      <c r="C5" s="67"/>
      <c r="D5" s="70"/>
      <c r="E5" s="70"/>
      <c r="F5" s="70"/>
      <c r="G5" s="70"/>
      <c r="H5" s="55"/>
      <c r="I5" s="56"/>
      <c r="J5" s="55"/>
      <c r="K5" s="56"/>
      <c r="L5" s="55"/>
      <c r="M5" s="56"/>
      <c r="N5" s="55"/>
      <c r="O5" s="56"/>
      <c r="P5" s="55"/>
      <c r="Q5" s="56"/>
      <c r="R5" s="55"/>
      <c r="S5" s="56"/>
      <c r="T5" s="55"/>
      <c r="U5" s="56"/>
      <c r="V5" s="55"/>
      <c r="W5" s="56"/>
      <c r="X5" s="55"/>
      <c r="Y5" s="56"/>
      <c r="Z5" s="55"/>
      <c r="AA5" s="56"/>
      <c r="AB5" s="55"/>
      <c r="AC5" s="56"/>
      <c r="AD5" s="55"/>
      <c r="AE5" s="56"/>
      <c r="AF5" s="55"/>
      <c r="AG5" s="56"/>
      <c r="AH5" s="58"/>
    </row>
    <row r="6" spans="1:35" s="8" customFormat="1" ht="64.5" customHeight="1" x14ac:dyDescent="0.25">
      <c r="A6" s="65"/>
      <c r="B6" s="68"/>
      <c r="C6" s="68"/>
      <c r="D6" s="17">
        <v>2026</v>
      </c>
      <c r="E6" s="18">
        <v>46174</v>
      </c>
      <c r="F6" s="18">
        <v>46174</v>
      </c>
      <c r="G6" s="18">
        <v>46174</v>
      </c>
      <c r="H6" s="29" t="s">
        <v>23</v>
      </c>
      <c r="I6" s="29" t="s">
        <v>24</v>
      </c>
      <c r="J6" s="29" t="s">
        <v>25</v>
      </c>
      <c r="K6" s="29" t="s">
        <v>26</v>
      </c>
      <c r="L6" s="29" t="s">
        <v>25</v>
      </c>
      <c r="M6" s="29" t="s">
        <v>26</v>
      </c>
      <c r="N6" s="29" t="s">
        <v>25</v>
      </c>
      <c r="O6" s="29" t="s">
        <v>26</v>
      </c>
      <c r="P6" s="29" t="s">
        <v>25</v>
      </c>
      <c r="Q6" s="29" t="s">
        <v>26</v>
      </c>
      <c r="R6" s="29" t="s">
        <v>25</v>
      </c>
      <c r="S6" s="29" t="s">
        <v>26</v>
      </c>
      <c r="T6" s="29" t="s">
        <v>25</v>
      </c>
      <c r="U6" s="29" t="s">
        <v>26</v>
      </c>
      <c r="V6" s="29" t="s">
        <v>25</v>
      </c>
      <c r="W6" s="29" t="s">
        <v>26</v>
      </c>
      <c r="X6" s="29" t="s">
        <v>25</v>
      </c>
      <c r="Y6" s="29" t="s">
        <v>26</v>
      </c>
      <c r="Z6" s="29" t="s">
        <v>25</v>
      </c>
      <c r="AA6" s="29" t="s">
        <v>26</v>
      </c>
      <c r="AB6" s="29" t="s">
        <v>25</v>
      </c>
      <c r="AC6" s="29" t="s">
        <v>26</v>
      </c>
      <c r="AD6" s="29" t="s">
        <v>25</v>
      </c>
      <c r="AE6" s="29" t="s">
        <v>26</v>
      </c>
      <c r="AF6" s="29" t="s">
        <v>25</v>
      </c>
      <c r="AG6" s="29" t="s">
        <v>26</v>
      </c>
      <c r="AH6" s="59"/>
    </row>
    <row r="7" spans="1:35" s="8" customFormat="1" x14ac:dyDescent="0.25">
      <c r="A7" s="33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  <c r="I7" s="34">
        <v>9</v>
      </c>
      <c r="J7" s="34">
        <v>10</v>
      </c>
      <c r="K7" s="34">
        <v>11</v>
      </c>
      <c r="L7" s="3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  <c r="T7" s="34">
        <v>20</v>
      </c>
      <c r="U7" s="34">
        <v>21</v>
      </c>
      <c r="V7" s="34">
        <v>22</v>
      </c>
      <c r="W7" s="34">
        <v>23</v>
      </c>
      <c r="X7" s="34">
        <v>24</v>
      </c>
      <c r="Y7" s="34">
        <v>25</v>
      </c>
      <c r="Z7" s="34">
        <v>26</v>
      </c>
      <c r="AA7" s="34">
        <v>27</v>
      </c>
      <c r="AB7" s="34">
        <v>28</v>
      </c>
      <c r="AC7" s="34">
        <v>29</v>
      </c>
      <c r="AD7" s="34">
        <v>30</v>
      </c>
      <c r="AE7" s="34">
        <v>31</v>
      </c>
      <c r="AF7" s="34">
        <v>32</v>
      </c>
      <c r="AG7" s="34">
        <v>33</v>
      </c>
      <c r="AH7" s="33">
        <v>34</v>
      </c>
    </row>
    <row r="8" spans="1:35" s="9" customFormat="1" ht="31.5" customHeight="1" x14ac:dyDescent="0.25">
      <c r="A8" s="49"/>
      <c r="B8" s="60" t="s">
        <v>27</v>
      </c>
      <c r="C8" s="24" t="s">
        <v>28</v>
      </c>
      <c r="D8" s="19">
        <f>SUM(D9:D9)</f>
        <v>38477.4</v>
      </c>
      <c r="E8" s="19">
        <f>SUM(E9:E9)</f>
        <v>17096.772000000001</v>
      </c>
      <c r="F8" s="19">
        <f>SUM(F9:F9)</f>
        <v>14082.445</v>
      </c>
      <c r="G8" s="19">
        <f>SUM(G9:G9)</f>
        <v>14082.445</v>
      </c>
      <c r="H8" s="19">
        <f>IFERROR(G8/D8*100,0)</f>
        <v>36.599263463747548</v>
      </c>
      <c r="I8" s="19">
        <f>IFERROR(G8/E8*100,0)</f>
        <v>82.369028492630065</v>
      </c>
      <c r="J8" s="21">
        <f t="shared" ref="J8:AG8" si="0">SUM(J9:J9)</f>
        <v>4960.7370000000001</v>
      </c>
      <c r="K8" s="21">
        <f t="shared" si="0"/>
        <v>3013.3870000000002</v>
      </c>
      <c r="L8" s="21">
        <f t="shared" si="0"/>
        <v>3043.7200000000003</v>
      </c>
      <c r="M8" s="21">
        <f t="shared" si="0"/>
        <v>3001.2779999999998</v>
      </c>
      <c r="N8" s="21">
        <f t="shared" si="0"/>
        <v>2602.0700000000002</v>
      </c>
      <c r="O8" s="21">
        <f t="shared" si="0"/>
        <v>2276.56</v>
      </c>
      <c r="P8" s="21">
        <f t="shared" si="0"/>
        <v>3606.2360000000003</v>
      </c>
      <c r="Q8" s="21">
        <f t="shared" si="0"/>
        <v>2949.1499999999996</v>
      </c>
      <c r="R8" s="21">
        <f t="shared" si="0"/>
        <v>2884.009</v>
      </c>
      <c r="S8" s="21">
        <f t="shared" si="0"/>
        <v>2842.07</v>
      </c>
      <c r="T8" s="21">
        <f t="shared" si="0"/>
        <v>2616.7139999999999</v>
      </c>
      <c r="U8" s="21">
        <f t="shared" si="0"/>
        <v>0</v>
      </c>
      <c r="V8" s="21">
        <f t="shared" si="0"/>
        <v>3520.4670000000001</v>
      </c>
      <c r="W8" s="21">
        <f t="shared" si="0"/>
        <v>0</v>
      </c>
      <c r="X8" s="21">
        <f t="shared" si="0"/>
        <v>2892.9189999999999</v>
      </c>
      <c r="Y8" s="21">
        <f t="shared" si="0"/>
        <v>0</v>
      </c>
      <c r="Z8" s="21">
        <f t="shared" si="0"/>
        <v>2616.7139999999999</v>
      </c>
      <c r="AA8" s="21">
        <f t="shared" si="0"/>
        <v>0</v>
      </c>
      <c r="AB8" s="21">
        <f t="shared" si="0"/>
        <v>3395.94</v>
      </c>
      <c r="AC8" s="21">
        <f t="shared" si="0"/>
        <v>0</v>
      </c>
      <c r="AD8" s="21">
        <f t="shared" si="0"/>
        <v>2855.0230000000001</v>
      </c>
      <c r="AE8" s="21">
        <f t="shared" si="0"/>
        <v>0</v>
      </c>
      <c r="AF8" s="21">
        <f t="shared" si="0"/>
        <v>3482.8510000000001</v>
      </c>
      <c r="AG8" s="21">
        <f t="shared" si="0"/>
        <v>0</v>
      </c>
      <c r="AH8" s="31"/>
      <c r="AI8" s="10"/>
    </row>
    <row r="9" spans="1:35" s="16" customFormat="1" ht="38.25" customHeight="1" x14ac:dyDescent="0.25">
      <c r="A9" s="50"/>
      <c r="B9" s="61"/>
      <c r="C9" s="25" t="s">
        <v>29</v>
      </c>
      <c r="D9" s="20">
        <f>D12+D15</f>
        <v>38477.4</v>
      </c>
      <c r="E9" s="20">
        <f>J9+L9+N9+P9+R9</f>
        <v>17096.772000000001</v>
      </c>
      <c r="F9" s="20">
        <f t="shared" ref="F9" si="1">F12+F15</f>
        <v>14082.445</v>
      </c>
      <c r="G9" s="20">
        <f>G12+G15</f>
        <v>14082.445</v>
      </c>
      <c r="H9" s="20">
        <f>IFERROR(G9/D9*100,0)</f>
        <v>36.599263463747548</v>
      </c>
      <c r="I9" s="20">
        <f>IFERROR(G9/E9*100,0)</f>
        <v>82.369028492630065</v>
      </c>
      <c r="J9" s="22">
        <f>J12+J15</f>
        <v>4960.7370000000001</v>
      </c>
      <c r="K9" s="22">
        <f t="shared" ref="K9:AG9" si="2">K12+K15</f>
        <v>3013.3870000000002</v>
      </c>
      <c r="L9" s="22">
        <f t="shared" si="2"/>
        <v>3043.7200000000003</v>
      </c>
      <c r="M9" s="22">
        <f t="shared" si="2"/>
        <v>3001.2779999999998</v>
      </c>
      <c r="N9" s="22">
        <f t="shared" si="2"/>
        <v>2602.0700000000002</v>
      </c>
      <c r="O9" s="22">
        <f t="shared" si="2"/>
        <v>2276.56</v>
      </c>
      <c r="P9" s="22">
        <f t="shared" si="2"/>
        <v>3606.2360000000003</v>
      </c>
      <c r="Q9" s="22">
        <f t="shared" si="2"/>
        <v>2949.1499999999996</v>
      </c>
      <c r="R9" s="22">
        <f t="shared" si="2"/>
        <v>2884.009</v>
      </c>
      <c r="S9" s="22">
        <f t="shared" si="2"/>
        <v>2842.07</v>
      </c>
      <c r="T9" s="22">
        <f t="shared" si="2"/>
        <v>2616.7139999999999</v>
      </c>
      <c r="U9" s="22">
        <f t="shared" si="2"/>
        <v>0</v>
      </c>
      <c r="V9" s="22">
        <f t="shared" si="2"/>
        <v>3520.4670000000001</v>
      </c>
      <c r="W9" s="22">
        <f t="shared" si="2"/>
        <v>0</v>
      </c>
      <c r="X9" s="22">
        <f t="shared" si="2"/>
        <v>2892.9189999999999</v>
      </c>
      <c r="Y9" s="22">
        <f t="shared" si="2"/>
        <v>0</v>
      </c>
      <c r="Z9" s="22">
        <f t="shared" si="2"/>
        <v>2616.7139999999999</v>
      </c>
      <c r="AA9" s="22">
        <f t="shared" si="2"/>
        <v>0</v>
      </c>
      <c r="AB9" s="22">
        <f t="shared" si="2"/>
        <v>3395.94</v>
      </c>
      <c r="AC9" s="22">
        <f t="shared" si="2"/>
        <v>0</v>
      </c>
      <c r="AD9" s="22">
        <f t="shared" si="2"/>
        <v>2855.0230000000001</v>
      </c>
      <c r="AE9" s="22">
        <f t="shared" si="2"/>
        <v>0</v>
      </c>
      <c r="AF9" s="22">
        <f t="shared" si="2"/>
        <v>3482.8510000000001</v>
      </c>
      <c r="AG9" s="22">
        <f t="shared" si="2"/>
        <v>0</v>
      </c>
      <c r="AH9" s="32"/>
      <c r="AI9" s="15"/>
    </row>
    <row r="10" spans="1:35" s="8" customFormat="1" ht="18.75" customHeight="1" x14ac:dyDescent="0.25">
      <c r="A10" s="30"/>
      <c r="B10" s="42" t="s">
        <v>30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4"/>
      <c r="AH10" s="27"/>
      <c r="AI10" s="10"/>
    </row>
    <row r="11" spans="1:35" s="9" customFormat="1" ht="55.5" customHeight="1" x14ac:dyDescent="0.25">
      <c r="A11" s="45" t="s">
        <v>31</v>
      </c>
      <c r="B11" s="47" t="s">
        <v>32</v>
      </c>
      <c r="C11" s="24" t="s">
        <v>28</v>
      </c>
      <c r="D11" s="19">
        <f>SUM(D12:D12)</f>
        <v>121.2</v>
      </c>
      <c r="E11" s="19">
        <f>SUM(E12:E12)</f>
        <v>33.999000000000002</v>
      </c>
      <c r="F11" s="19">
        <f>SUM(F12:F12)</f>
        <v>34</v>
      </c>
      <c r="G11" s="19">
        <f>SUM(G12:G12)</f>
        <v>34</v>
      </c>
      <c r="H11" s="19">
        <f>IFERROR(G11/D11*100,0)</f>
        <v>28.052805280528055</v>
      </c>
      <c r="I11" s="19">
        <f>IFERROR(G11/E11*100,0)</f>
        <v>100.00294126297831</v>
      </c>
      <c r="J11" s="21">
        <f t="shared" ref="J11:AG11" si="3">SUM(J12:J12)</f>
        <v>0</v>
      </c>
      <c r="K11" s="21">
        <f t="shared" si="3"/>
        <v>0</v>
      </c>
      <c r="L11" s="21">
        <f t="shared" si="3"/>
        <v>0</v>
      </c>
      <c r="M11" s="21">
        <f t="shared" si="3"/>
        <v>0</v>
      </c>
      <c r="N11" s="21">
        <f t="shared" si="3"/>
        <v>0</v>
      </c>
      <c r="O11" s="21">
        <f t="shared" si="3"/>
        <v>0</v>
      </c>
      <c r="P11" s="21">
        <f t="shared" si="3"/>
        <v>27.434000000000001</v>
      </c>
      <c r="Q11" s="21">
        <v>27.43</v>
      </c>
      <c r="R11" s="21">
        <f t="shared" si="3"/>
        <v>6.5650000000000004</v>
      </c>
      <c r="S11" s="21">
        <f t="shared" si="3"/>
        <v>6.57</v>
      </c>
      <c r="T11" s="21">
        <f t="shared" si="3"/>
        <v>14.644</v>
      </c>
      <c r="U11" s="21">
        <f t="shared" si="3"/>
        <v>0</v>
      </c>
      <c r="V11" s="21">
        <f t="shared" si="3"/>
        <v>6.5650000000000004</v>
      </c>
      <c r="W11" s="21">
        <f t="shared" si="3"/>
        <v>0</v>
      </c>
      <c r="X11" s="21">
        <f t="shared" si="3"/>
        <v>15.475</v>
      </c>
      <c r="Y11" s="21">
        <f t="shared" si="3"/>
        <v>0</v>
      </c>
      <c r="Z11" s="21">
        <f t="shared" si="3"/>
        <v>14.644</v>
      </c>
      <c r="AA11" s="21">
        <f t="shared" si="3"/>
        <v>0</v>
      </c>
      <c r="AB11" s="21">
        <f t="shared" si="3"/>
        <v>0</v>
      </c>
      <c r="AC11" s="21">
        <f t="shared" si="3"/>
        <v>0</v>
      </c>
      <c r="AD11" s="21">
        <f t="shared" si="3"/>
        <v>13.204000000000001</v>
      </c>
      <c r="AE11" s="21">
        <f t="shared" si="3"/>
        <v>0</v>
      </c>
      <c r="AF11" s="21">
        <f t="shared" si="3"/>
        <v>22.669</v>
      </c>
      <c r="AG11" s="21">
        <f t="shared" si="3"/>
        <v>0</v>
      </c>
      <c r="AH11" s="40" t="s">
        <v>38</v>
      </c>
      <c r="AI11" s="10"/>
    </row>
    <row r="12" spans="1:35" s="8" customFormat="1" ht="94.5" customHeight="1" x14ac:dyDescent="0.25">
      <c r="A12" s="46"/>
      <c r="B12" s="48"/>
      <c r="C12" s="25" t="s">
        <v>29</v>
      </c>
      <c r="D12" s="20">
        <f>SUM(J12,L12,N12,P12,R12,T12,V12,X12,Z12,AB12,AD12,AF12)</f>
        <v>121.2</v>
      </c>
      <c r="E12" s="20">
        <f>J12+L12+N12+P12+R12</f>
        <v>33.999000000000002</v>
      </c>
      <c r="F12" s="20">
        <f>G12</f>
        <v>34</v>
      </c>
      <c r="G12" s="20">
        <f>SUM(K12,M12,O12,Q12,S12,U12,W12,Y12,AA12,AC12,AE12,AG12)</f>
        <v>34</v>
      </c>
      <c r="H12" s="20">
        <f>IFERROR(G12/D12*100,0)</f>
        <v>28.052805280528055</v>
      </c>
      <c r="I12" s="20">
        <f>IFERROR(G12/E12*100,0)</f>
        <v>100.00294126297831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27.434000000000001</v>
      </c>
      <c r="Q12" s="22">
        <v>27.43</v>
      </c>
      <c r="R12" s="22">
        <v>6.5650000000000004</v>
      </c>
      <c r="S12" s="22">
        <v>6.57</v>
      </c>
      <c r="T12" s="22">
        <v>14.644</v>
      </c>
      <c r="U12" s="22">
        <v>0</v>
      </c>
      <c r="V12" s="22">
        <v>6.5650000000000004</v>
      </c>
      <c r="W12" s="22">
        <v>0</v>
      </c>
      <c r="X12" s="22">
        <v>15.475</v>
      </c>
      <c r="Y12" s="22">
        <v>0</v>
      </c>
      <c r="Z12" s="22">
        <v>14.644</v>
      </c>
      <c r="AA12" s="22">
        <v>0</v>
      </c>
      <c r="AB12" s="22">
        <v>0</v>
      </c>
      <c r="AC12" s="22">
        <v>0</v>
      </c>
      <c r="AD12" s="22">
        <v>13.204000000000001</v>
      </c>
      <c r="AE12" s="22">
        <v>0</v>
      </c>
      <c r="AF12" s="22">
        <v>22.669</v>
      </c>
      <c r="AG12" s="22">
        <v>0</v>
      </c>
      <c r="AH12" s="41"/>
      <c r="AI12" s="10"/>
    </row>
    <row r="13" spans="1:35" s="8" customFormat="1" ht="21" customHeight="1" x14ac:dyDescent="0.25">
      <c r="A13" s="26"/>
      <c r="B13" s="42" t="s">
        <v>33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4"/>
      <c r="AH13" s="27"/>
      <c r="AI13" s="10"/>
    </row>
    <row r="14" spans="1:35" s="9" customFormat="1" ht="47.25" customHeight="1" x14ac:dyDescent="0.25">
      <c r="A14" s="45" t="s">
        <v>34</v>
      </c>
      <c r="B14" s="47" t="s">
        <v>35</v>
      </c>
      <c r="C14" s="24" t="s">
        <v>28</v>
      </c>
      <c r="D14" s="19">
        <f>SUM(D15:D15)</f>
        <v>38356.200000000004</v>
      </c>
      <c r="E14" s="19">
        <f>SUM(E15:E15)</f>
        <v>17062.773000000001</v>
      </c>
      <c r="F14" s="19">
        <f>SUM(F15:F15)</f>
        <v>14048.445</v>
      </c>
      <c r="G14" s="19">
        <f>SUM(G15:G15)</f>
        <v>14048.445</v>
      </c>
      <c r="H14" s="19">
        <f t="shared" ref="H14:H19" si="4">IFERROR(G14/D14*100,0)</f>
        <v>36.626269025607328</v>
      </c>
      <c r="I14" s="19">
        <f t="shared" ref="I14:I19" si="5">IFERROR(G14/E14*100,0)</f>
        <v>82.333891448945607</v>
      </c>
      <c r="J14" s="21">
        <f t="shared" ref="J14:AG14" si="6">SUM(J15:J15)</f>
        <v>4960.7370000000001</v>
      </c>
      <c r="K14" s="21">
        <f t="shared" si="6"/>
        <v>3013.3870000000002</v>
      </c>
      <c r="L14" s="21">
        <f t="shared" si="6"/>
        <v>3043.7200000000003</v>
      </c>
      <c r="M14" s="21">
        <f t="shared" si="6"/>
        <v>3001.2779999999998</v>
      </c>
      <c r="N14" s="21">
        <f t="shared" si="6"/>
        <v>2602.0700000000002</v>
      </c>
      <c r="O14" s="21">
        <f t="shared" si="6"/>
        <v>2276.56</v>
      </c>
      <c r="P14" s="21">
        <f t="shared" si="6"/>
        <v>3578.8020000000001</v>
      </c>
      <c r="Q14" s="21">
        <f t="shared" si="6"/>
        <v>2921.72</v>
      </c>
      <c r="R14" s="21">
        <f t="shared" si="6"/>
        <v>2877.444</v>
      </c>
      <c r="S14" s="21">
        <f t="shared" si="6"/>
        <v>2835.5</v>
      </c>
      <c r="T14" s="21">
        <f t="shared" si="6"/>
        <v>2602.0700000000002</v>
      </c>
      <c r="U14" s="21">
        <f t="shared" si="6"/>
        <v>0</v>
      </c>
      <c r="V14" s="21">
        <f t="shared" si="6"/>
        <v>3513.902</v>
      </c>
      <c r="W14" s="21">
        <f t="shared" si="6"/>
        <v>0</v>
      </c>
      <c r="X14" s="21">
        <f t="shared" si="6"/>
        <v>2877.444</v>
      </c>
      <c r="Y14" s="21">
        <f t="shared" si="6"/>
        <v>0</v>
      </c>
      <c r="Z14" s="21">
        <f t="shared" si="6"/>
        <v>2602.0700000000002</v>
      </c>
      <c r="AA14" s="21">
        <f t="shared" si="6"/>
        <v>0</v>
      </c>
      <c r="AB14" s="21">
        <f t="shared" si="6"/>
        <v>3395.94</v>
      </c>
      <c r="AC14" s="21">
        <f t="shared" si="6"/>
        <v>0</v>
      </c>
      <c r="AD14" s="21">
        <f t="shared" si="6"/>
        <v>2841.819</v>
      </c>
      <c r="AE14" s="21">
        <f t="shared" si="6"/>
        <v>0</v>
      </c>
      <c r="AF14" s="21">
        <f t="shared" si="6"/>
        <v>3460.1820000000002</v>
      </c>
      <c r="AG14" s="21">
        <f t="shared" si="6"/>
        <v>0</v>
      </c>
      <c r="AH14" s="40" t="s">
        <v>39</v>
      </c>
      <c r="AI14" s="10"/>
    </row>
    <row r="15" spans="1:35" s="8" customFormat="1" ht="42" customHeight="1" x14ac:dyDescent="0.25">
      <c r="A15" s="46"/>
      <c r="B15" s="48"/>
      <c r="C15" s="25" t="s">
        <v>29</v>
      </c>
      <c r="D15" s="20">
        <f>SUM(J15,L15,N15,P15,R15,T15,V15,X15,Z15,AB15,AD15,AF15)</f>
        <v>38356.200000000004</v>
      </c>
      <c r="E15" s="20">
        <f>J15+L15+N15+P15+R15</f>
        <v>17062.773000000001</v>
      </c>
      <c r="F15" s="20">
        <f>G15</f>
        <v>14048.445</v>
      </c>
      <c r="G15" s="20">
        <f t="shared" ref="G15" si="7">SUM(K15,M15,O15,Q15,S15,U15,W15,Y15,AA15,AC15,AE15,AG15)</f>
        <v>14048.445</v>
      </c>
      <c r="H15" s="20">
        <f t="shared" si="4"/>
        <v>36.626269025607328</v>
      </c>
      <c r="I15" s="20">
        <f t="shared" si="5"/>
        <v>82.333891448945607</v>
      </c>
      <c r="J15" s="22">
        <f>J17+J19</f>
        <v>4960.7370000000001</v>
      </c>
      <c r="K15" s="22">
        <f>K17+K19</f>
        <v>3013.3870000000002</v>
      </c>
      <c r="L15" s="22">
        <f>L17+L19</f>
        <v>3043.7200000000003</v>
      </c>
      <c r="M15" s="22">
        <f>M17+M19</f>
        <v>3001.2779999999998</v>
      </c>
      <c r="N15" s="22">
        <f>N17+N19</f>
        <v>2602.0700000000002</v>
      </c>
      <c r="O15" s="22">
        <f t="shared" ref="O15:AG15" si="8">O17+O19</f>
        <v>2276.56</v>
      </c>
      <c r="P15" s="22">
        <f t="shared" si="8"/>
        <v>3578.8020000000001</v>
      </c>
      <c r="Q15" s="22">
        <f t="shared" si="8"/>
        <v>2921.72</v>
      </c>
      <c r="R15" s="22">
        <f t="shared" si="8"/>
        <v>2877.444</v>
      </c>
      <c r="S15" s="22">
        <f t="shared" si="8"/>
        <v>2835.5</v>
      </c>
      <c r="T15" s="22">
        <f t="shared" si="8"/>
        <v>2602.0700000000002</v>
      </c>
      <c r="U15" s="22">
        <f t="shared" si="8"/>
        <v>0</v>
      </c>
      <c r="V15" s="22">
        <f t="shared" si="8"/>
        <v>3513.902</v>
      </c>
      <c r="W15" s="22">
        <f t="shared" si="8"/>
        <v>0</v>
      </c>
      <c r="X15" s="22">
        <f t="shared" si="8"/>
        <v>2877.444</v>
      </c>
      <c r="Y15" s="22">
        <f t="shared" si="8"/>
        <v>0</v>
      </c>
      <c r="Z15" s="22">
        <f t="shared" si="8"/>
        <v>2602.0700000000002</v>
      </c>
      <c r="AA15" s="22">
        <f t="shared" si="8"/>
        <v>0</v>
      </c>
      <c r="AB15" s="22">
        <f t="shared" si="8"/>
        <v>3395.94</v>
      </c>
      <c r="AC15" s="22">
        <f t="shared" si="8"/>
        <v>0</v>
      </c>
      <c r="AD15" s="22">
        <f t="shared" si="8"/>
        <v>2841.819</v>
      </c>
      <c r="AE15" s="22">
        <f t="shared" si="8"/>
        <v>0</v>
      </c>
      <c r="AF15" s="22">
        <f t="shared" si="8"/>
        <v>3460.1820000000002</v>
      </c>
      <c r="AG15" s="22">
        <f t="shared" si="8"/>
        <v>0</v>
      </c>
      <c r="AH15" s="41"/>
      <c r="AI15" s="10"/>
    </row>
    <row r="16" spans="1:35" s="9" customFormat="1" ht="34.5" customHeight="1" x14ac:dyDescent="0.25">
      <c r="A16" s="49"/>
      <c r="B16" s="51" t="s">
        <v>36</v>
      </c>
      <c r="C16" s="24" t="s">
        <v>28</v>
      </c>
      <c r="D16" s="19">
        <f>D17</f>
        <v>29563.400000000005</v>
      </c>
      <c r="E16" s="19">
        <f>E17</f>
        <v>13100.800000000001</v>
      </c>
      <c r="F16" s="19">
        <f t="shared" ref="F16" si="9">F17</f>
        <v>10656.576000000001</v>
      </c>
      <c r="G16" s="19">
        <f>G17</f>
        <v>10656.576000000001</v>
      </c>
      <c r="H16" s="19">
        <f t="shared" si="4"/>
        <v>36.046516977073004</v>
      </c>
      <c r="I16" s="19">
        <f t="shared" si="5"/>
        <v>81.342940889106004</v>
      </c>
      <c r="J16" s="21">
        <f>J17</f>
        <v>3820.712</v>
      </c>
      <c r="K16" s="21">
        <f t="shared" ref="K16:AG16" si="10">K17</f>
        <v>2323.788</v>
      </c>
      <c r="L16" s="21">
        <f t="shared" si="10"/>
        <v>2309.951</v>
      </c>
      <c r="M16" s="21">
        <f t="shared" si="10"/>
        <v>2205.0079999999998</v>
      </c>
      <c r="N16" s="21">
        <f t="shared" si="10"/>
        <v>2008.4010000000001</v>
      </c>
      <c r="O16" s="21">
        <f t="shared" si="10"/>
        <v>1722.44</v>
      </c>
      <c r="P16" s="21">
        <v>2749.21</v>
      </c>
      <c r="Q16" s="21">
        <f>Q17</f>
        <v>2342.85</v>
      </c>
      <c r="R16" s="21">
        <f t="shared" si="10"/>
        <v>2212.5259999999998</v>
      </c>
      <c r="S16" s="21">
        <f t="shared" si="10"/>
        <v>2062.4899999999998</v>
      </c>
      <c r="T16" s="21">
        <f t="shared" si="10"/>
        <v>2008.4010000000001</v>
      </c>
      <c r="U16" s="21">
        <f t="shared" si="10"/>
        <v>0</v>
      </c>
      <c r="V16" s="21">
        <f t="shared" si="10"/>
        <v>2684.31</v>
      </c>
      <c r="W16" s="21">
        <f t="shared" si="10"/>
        <v>0</v>
      </c>
      <c r="X16" s="21">
        <f t="shared" si="10"/>
        <v>2212.5259999999998</v>
      </c>
      <c r="Y16" s="21">
        <f t="shared" si="10"/>
        <v>0</v>
      </c>
      <c r="Z16" s="21">
        <f t="shared" si="10"/>
        <v>2008.4010000000001</v>
      </c>
      <c r="AA16" s="21">
        <f t="shared" si="10"/>
        <v>0</v>
      </c>
      <c r="AB16" s="21">
        <f t="shared" si="10"/>
        <v>2684.31</v>
      </c>
      <c r="AC16" s="21">
        <f t="shared" si="10"/>
        <v>0</v>
      </c>
      <c r="AD16" s="21">
        <f t="shared" si="10"/>
        <v>2212.5259999999998</v>
      </c>
      <c r="AE16" s="21">
        <f t="shared" si="10"/>
        <v>0</v>
      </c>
      <c r="AF16" s="21">
        <f>AF17</f>
        <v>2652.1260000000002</v>
      </c>
      <c r="AG16" s="21">
        <f t="shared" si="10"/>
        <v>0</v>
      </c>
      <c r="AH16" s="40" t="s">
        <v>39</v>
      </c>
      <c r="AI16" s="10"/>
    </row>
    <row r="17" spans="1:35" s="8" customFormat="1" ht="39.75" customHeight="1" x14ac:dyDescent="0.25">
      <c r="A17" s="50"/>
      <c r="B17" s="52"/>
      <c r="C17" s="25" t="s">
        <v>29</v>
      </c>
      <c r="D17" s="20">
        <f>SUM(J17,L17,N17,P17,R17,T17,V17,X17,Z17,AB17,AD17,AF17)</f>
        <v>29563.400000000005</v>
      </c>
      <c r="E17" s="20">
        <f>J17+L17+N17+P17+R17</f>
        <v>13100.800000000001</v>
      </c>
      <c r="F17" s="20">
        <f>G17</f>
        <v>10656.576000000001</v>
      </c>
      <c r="G17" s="20">
        <f>SUM(K17,M17,O17,Q17,S17,U17,W17,Y17,AA17,AC17,AE17,AG17)</f>
        <v>10656.576000000001</v>
      </c>
      <c r="H17" s="20">
        <f t="shared" si="4"/>
        <v>36.046516977073004</v>
      </c>
      <c r="I17" s="20">
        <f t="shared" si="5"/>
        <v>81.342940889106004</v>
      </c>
      <c r="J17" s="22">
        <v>3820.712</v>
      </c>
      <c r="K17" s="22">
        <v>2323.788</v>
      </c>
      <c r="L17" s="22">
        <v>2309.951</v>
      </c>
      <c r="M17" s="22">
        <v>2205.0079999999998</v>
      </c>
      <c r="N17" s="22">
        <v>2008.4010000000001</v>
      </c>
      <c r="O17" s="22">
        <v>1722.44</v>
      </c>
      <c r="P17" s="22">
        <v>2749.21</v>
      </c>
      <c r="Q17" s="22">
        <v>2342.85</v>
      </c>
      <c r="R17" s="22">
        <v>2212.5259999999998</v>
      </c>
      <c r="S17" s="22">
        <v>2062.4899999999998</v>
      </c>
      <c r="T17" s="22">
        <v>2008.4010000000001</v>
      </c>
      <c r="U17" s="22">
        <v>0</v>
      </c>
      <c r="V17" s="22">
        <v>2684.31</v>
      </c>
      <c r="W17" s="22">
        <v>0</v>
      </c>
      <c r="X17" s="22">
        <v>2212.5259999999998</v>
      </c>
      <c r="Y17" s="22">
        <v>0</v>
      </c>
      <c r="Z17" s="22">
        <v>2008.4010000000001</v>
      </c>
      <c r="AA17" s="22">
        <v>0</v>
      </c>
      <c r="AB17" s="22">
        <v>2684.31</v>
      </c>
      <c r="AC17" s="22">
        <v>0</v>
      </c>
      <c r="AD17" s="22">
        <v>2212.5259999999998</v>
      </c>
      <c r="AE17" s="22">
        <v>0</v>
      </c>
      <c r="AF17" s="22">
        <v>2652.1260000000002</v>
      </c>
      <c r="AG17" s="22">
        <v>0</v>
      </c>
      <c r="AH17" s="41"/>
      <c r="AI17" s="10"/>
    </row>
    <row r="18" spans="1:35" s="9" customFormat="1" ht="35.25" customHeight="1" x14ac:dyDescent="0.25">
      <c r="A18" s="49"/>
      <c r="B18" s="51" t="s">
        <v>37</v>
      </c>
      <c r="C18" s="24" t="s">
        <v>28</v>
      </c>
      <c r="D18" s="19">
        <f>D19</f>
        <v>8792.7999999999993</v>
      </c>
      <c r="E18" s="19">
        <f>E19</f>
        <v>3961.9730000000004</v>
      </c>
      <c r="F18" s="19">
        <f t="shared" ref="F18:G18" si="11">F19</f>
        <v>3391.8689999999997</v>
      </c>
      <c r="G18" s="19">
        <f t="shared" si="11"/>
        <v>3391.8689999999997</v>
      </c>
      <c r="H18" s="19">
        <f t="shared" si="4"/>
        <v>38.575527704485488</v>
      </c>
      <c r="I18" s="19">
        <f t="shared" si="5"/>
        <v>85.610603605829709</v>
      </c>
      <c r="J18" s="21">
        <f>J19</f>
        <v>1140.0250000000001</v>
      </c>
      <c r="K18" s="21">
        <f t="shared" ref="K18:AG18" si="12">K19</f>
        <v>689.59900000000005</v>
      </c>
      <c r="L18" s="21">
        <f t="shared" si="12"/>
        <v>733.76900000000001</v>
      </c>
      <c r="M18" s="21">
        <f t="shared" si="12"/>
        <v>796.27</v>
      </c>
      <c r="N18" s="21">
        <f t="shared" si="12"/>
        <v>593.66899999999998</v>
      </c>
      <c r="O18" s="21">
        <f t="shared" si="12"/>
        <v>554.12</v>
      </c>
      <c r="P18" s="21">
        <f t="shared" si="12"/>
        <v>829.59199999999998</v>
      </c>
      <c r="Q18" s="21">
        <f t="shared" si="12"/>
        <v>578.87</v>
      </c>
      <c r="R18" s="21">
        <f t="shared" si="12"/>
        <v>664.91800000000001</v>
      </c>
      <c r="S18" s="21">
        <f t="shared" si="12"/>
        <v>773.01</v>
      </c>
      <c r="T18" s="21">
        <f t="shared" si="12"/>
        <v>593.66899999999998</v>
      </c>
      <c r="U18" s="21">
        <f t="shared" si="12"/>
        <v>0</v>
      </c>
      <c r="V18" s="21">
        <f t="shared" si="12"/>
        <v>829.59199999999998</v>
      </c>
      <c r="W18" s="21">
        <f t="shared" si="12"/>
        <v>0</v>
      </c>
      <c r="X18" s="21">
        <f t="shared" si="12"/>
        <v>664.91800000000001</v>
      </c>
      <c r="Y18" s="21">
        <f t="shared" si="12"/>
        <v>0</v>
      </c>
      <c r="Z18" s="21">
        <f t="shared" si="12"/>
        <v>593.66899999999998</v>
      </c>
      <c r="AA18" s="21">
        <f t="shared" si="12"/>
        <v>0</v>
      </c>
      <c r="AB18" s="21">
        <f t="shared" si="12"/>
        <v>711.63</v>
      </c>
      <c r="AC18" s="21">
        <f t="shared" si="12"/>
        <v>0</v>
      </c>
      <c r="AD18" s="21">
        <f t="shared" si="12"/>
        <v>629.29300000000001</v>
      </c>
      <c r="AE18" s="21">
        <f t="shared" si="12"/>
        <v>0</v>
      </c>
      <c r="AF18" s="21">
        <f t="shared" si="12"/>
        <v>808.05600000000004</v>
      </c>
      <c r="AG18" s="21">
        <f t="shared" si="12"/>
        <v>0</v>
      </c>
      <c r="AH18" s="40" t="s">
        <v>39</v>
      </c>
      <c r="AI18" s="10"/>
    </row>
    <row r="19" spans="1:35" s="8" customFormat="1" ht="40.5" customHeight="1" x14ac:dyDescent="0.25">
      <c r="A19" s="50"/>
      <c r="B19" s="52"/>
      <c r="C19" s="25" t="s">
        <v>29</v>
      </c>
      <c r="D19" s="20">
        <f>SUM(J19,L19,N19,P19,R19,T19,V19,X19,Z19,AB19,AD19,AF19)</f>
        <v>8792.7999999999993</v>
      </c>
      <c r="E19" s="20">
        <f>J19+L19+N19+P19+R19</f>
        <v>3961.9730000000004</v>
      </c>
      <c r="F19" s="20">
        <f>G19</f>
        <v>3391.8689999999997</v>
      </c>
      <c r="G19" s="20">
        <f>SUM(K19,M19,O19,Q19,S19,U19,W19,Y19,AA19,AC19,AE19,AG19)</f>
        <v>3391.8689999999997</v>
      </c>
      <c r="H19" s="20">
        <f t="shared" si="4"/>
        <v>38.575527704485488</v>
      </c>
      <c r="I19" s="20">
        <f t="shared" si="5"/>
        <v>85.610603605829709</v>
      </c>
      <c r="J19" s="22">
        <v>1140.0250000000001</v>
      </c>
      <c r="K19" s="22">
        <v>689.59900000000005</v>
      </c>
      <c r="L19" s="22">
        <v>733.76900000000001</v>
      </c>
      <c r="M19" s="22">
        <v>796.27</v>
      </c>
      <c r="N19" s="22">
        <v>593.66899999999998</v>
      </c>
      <c r="O19" s="22">
        <v>554.12</v>
      </c>
      <c r="P19" s="22">
        <v>829.59199999999998</v>
      </c>
      <c r="Q19" s="22">
        <v>578.87</v>
      </c>
      <c r="R19" s="22">
        <v>664.91800000000001</v>
      </c>
      <c r="S19" s="22">
        <v>773.01</v>
      </c>
      <c r="T19" s="22">
        <v>593.66899999999998</v>
      </c>
      <c r="U19" s="22">
        <v>0</v>
      </c>
      <c r="V19" s="22">
        <v>829.59199999999998</v>
      </c>
      <c r="W19" s="22">
        <v>0</v>
      </c>
      <c r="X19" s="22">
        <v>664.91800000000001</v>
      </c>
      <c r="Y19" s="22">
        <v>0</v>
      </c>
      <c r="Z19" s="22">
        <v>593.66899999999998</v>
      </c>
      <c r="AA19" s="22">
        <v>0</v>
      </c>
      <c r="AB19" s="22">
        <v>711.63</v>
      </c>
      <c r="AC19" s="22">
        <v>0</v>
      </c>
      <c r="AD19" s="22">
        <v>629.29300000000001</v>
      </c>
      <c r="AE19" s="22">
        <v>0</v>
      </c>
      <c r="AF19" s="22">
        <v>808.05600000000004</v>
      </c>
      <c r="AG19" s="22">
        <v>0</v>
      </c>
      <c r="AH19" s="41"/>
      <c r="AI19" s="10"/>
    </row>
    <row r="20" spans="1:35" x14ac:dyDescent="0.25">
      <c r="V20" s="8"/>
      <c r="W20" s="28"/>
    </row>
    <row r="21" spans="1:35" x14ac:dyDescent="0.25">
      <c r="D21" s="12"/>
    </row>
    <row r="22" spans="1:35" x14ac:dyDescent="0.25">
      <c r="C22" s="14"/>
    </row>
    <row r="24" spans="1:35" x14ac:dyDescent="0.25">
      <c r="D24" s="12"/>
    </row>
    <row r="25" spans="1:35" x14ac:dyDescent="0.25">
      <c r="F25" s="12"/>
    </row>
    <row r="32" spans="1:35" x14ac:dyDescent="0.25">
      <c r="F32" s="23"/>
    </row>
  </sheetData>
  <mergeCells count="39"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L4:M5"/>
    <mergeCell ref="N4:O5"/>
    <mergeCell ref="P4:Q5"/>
    <mergeCell ref="R4:S5"/>
    <mergeCell ref="J4:K5"/>
    <mergeCell ref="T4:U5"/>
    <mergeCell ref="A18:A19"/>
    <mergeCell ref="B18:B19"/>
    <mergeCell ref="AH4:AH6"/>
    <mergeCell ref="A8:A9"/>
    <mergeCell ref="B8:B9"/>
    <mergeCell ref="B10:AG10"/>
    <mergeCell ref="A11:A12"/>
    <mergeCell ref="B11:B12"/>
    <mergeCell ref="AH11:AH12"/>
    <mergeCell ref="V4:W5"/>
    <mergeCell ref="X4:Y5"/>
    <mergeCell ref="Z4:AA5"/>
    <mergeCell ref="AB4:AC5"/>
    <mergeCell ref="AD4:AE5"/>
    <mergeCell ref="AF4:AG5"/>
    <mergeCell ref="AH16:AH17"/>
    <mergeCell ref="AH18:AH19"/>
    <mergeCell ref="B13:AG13"/>
    <mergeCell ref="A14:A15"/>
    <mergeCell ref="B14:B15"/>
    <mergeCell ref="A16:A17"/>
    <mergeCell ref="B16:B17"/>
    <mergeCell ref="AH14:A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 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Цёвка Елена Александровна</cp:lastModifiedBy>
  <dcterms:created xsi:type="dcterms:W3CDTF">2026-02-04T12:22:08Z</dcterms:created>
  <dcterms:modified xsi:type="dcterms:W3CDTF">2026-07-08T10:20:15Z</dcterms:modified>
</cp:coreProperties>
</file>